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activeTab="4"/>
  </bookViews>
  <sheets>
    <sheet name="Danhsach" sheetId="1" r:id="rId1"/>
    <sheet name="Nguyen_nhan" sheetId="2" r:id="rId2"/>
    <sheet name="TCTD" sheetId="3" r:id="rId3"/>
    <sheet name="TK_theonguyennhan" sheetId="4" r:id="rId4"/>
    <sheet name="TK_theoTCTD" sheetId="5" r:id="rId5"/>
  </sheets>
  <definedNames>
    <definedName name="_xlfn.COUNTIFS" hidden="1">#NAME?</definedName>
    <definedName name="_xlfn.SUMIFS" hidden="1">#NAME?</definedName>
    <definedName name="Nguyennhan">'Nguyen_nhan'!$B$3:$B$12</definedName>
    <definedName name="_xlnm.Print_Area" localSheetId="0">'Danhsach'!$A$1:$L$385</definedName>
    <definedName name="_xlnm.Print_Area" localSheetId="1">'Nguyen_nhan'!$A$1:$B$12</definedName>
    <definedName name="_xlnm.Print_Area" localSheetId="2">'TCTD'!$A$1:$C$100</definedName>
    <definedName name="_xlnm.Print_Titles" localSheetId="0">'Danhsach'!$7:$8</definedName>
    <definedName name="_xlnm.Print_Titles" localSheetId="4">'TK_theoTCTD'!$4:$5</definedName>
    <definedName name="TCTD">'TCTD'!$C$6:$C$100</definedName>
  </definedNames>
  <calcPr fullCalcOnLoad="1"/>
</workbook>
</file>

<file path=xl/sharedStrings.xml><?xml version="1.0" encoding="utf-8"?>
<sst xmlns="http://schemas.openxmlformats.org/spreadsheetml/2006/main" count="2306" uniqueCount="1209">
  <si>
    <t>I</t>
  </si>
  <si>
    <t>II</t>
  </si>
  <si>
    <t>Đơn vị tính: 1.000 đồng</t>
  </si>
  <si>
    <t>Số tiền, tài sản phải thi hành án</t>
  </si>
  <si>
    <t>Số tiền, tài sản đã thi hành án</t>
  </si>
  <si>
    <t>Số tiền, tài sản còn phải thi hành án</t>
  </si>
  <si>
    <t>Nguyên nhân chưa thi hành</t>
  </si>
  <si>
    <t>TỔNG CỘNG</t>
  </si>
  <si>
    <t>Biện pháp
 giải quyết</t>
  </si>
  <si>
    <t>Số TT</t>
  </si>
  <si>
    <t>2</t>
  </si>
  <si>
    <t>3</t>
  </si>
  <si>
    <t>4</t>
  </si>
  <si>
    <t>5</t>
  </si>
  <si>
    <t>6</t>
  </si>
  <si>
    <t>7</t>
  </si>
  <si>
    <t>8</t>
  </si>
  <si>
    <t>Số quyết định thi hành án</t>
  </si>
  <si>
    <t>Người được thi hành án</t>
  </si>
  <si>
    <t>III</t>
  </si>
  <si>
    <t>10</t>
  </si>
  <si>
    <t>11</t>
  </si>
  <si>
    <t>9=7-8</t>
  </si>
  <si>
    <t>Số bản án, quyết định của Tòa án</t>
  </si>
  <si>
    <t>Ngày ban hành bản án, quyết định</t>
  </si>
  <si>
    <t>Ngày ban hành quyết định thi hành án</t>
  </si>
  <si>
    <t>Người phải thi hành án</t>
  </si>
  <si>
    <t>Cục Thi hành án dân sự tỉnh</t>
  </si>
  <si>
    <t>TT</t>
  </si>
  <si>
    <t>Nguyên nhân</t>
  </si>
  <si>
    <t>Tên ngân hàng</t>
  </si>
  <si>
    <t>Quỹ Tín dụng Nhân dân Trung ương</t>
  </si>
  <si>
    <t>ANZ Việt Nam</t>
  </si>
  <si>
    <t>Deutsche Bank Việt Nam</t>
  </si>
  <si>
    <t>Crédit Agricole</t>
  </si>
  <si>
    <t>Mizuho</t>
  </si>
  <si>
    <t>VID Public Bank</t>
  </si>
  <si>
    <r>
      <t>Hệ thống Quỹ tín dụng nhân dân Việt Nam</t>
    </r>
  </si>
  <si>
    <r>
      <t>Ngân hàng thương mại</t>
    </r>
  </si>
  <si>
    <r>
      <t>Ngân hàng liên doanh tại Việt Nam</t>
    </r>
  </si>
  <si>
    <t>Ngân hàng 100% vốn nước ngoài và Chi nhánh ngân hàng nước ngoài tại Việt Nam</t>
  </si>
  <si>
    <t>Các tổ chức tín dụng khác</t>
  </si>
  <si>
    <t>1.1</t>
  </si>
  <si>
    <t>1.2</t>
  </si>
  <si>
    <t>2.1</t>
  </si>
  <si>
    <t>2.2</t>
  </si>
  <si>
    <t>2.3</t>
  </si>
  <si>
    <t>2.4</t>
  </si>
  <si>
    <t>2.5</t>
  </si>
  <si>
    <t>2.6</t>
  </si>
  <si>
    <t>2.44</t>
  </si>
  <si>
    <t>2.45</t>
  </si>
  <si>
    <t>2.50</t>
  </si>
  <si>
    <t>2.53</t>
  </si>
  <si>
    <t>2.54</t>
  </si>
  <si>
    <t>2.55</t>
  </si>
  <si>
    <t>2.59</t>
  </si>
  <si>
    <t>2.60</t>
  </si>
  <si>
    <t>2.62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</si>
  <si>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</si>
  <si>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</si>
  <si>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</si>
  <si>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</si>
  <si>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</si>
  <si>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</si>
  <si>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</si>
  <si>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</si>
  <si>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</si>
  <si>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</si>
  <si>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</si>
  <si>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</si>
  <si>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</si>
  <si>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</si>
  <si>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</si>
  <si>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</si>
  <si>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</si>
  <si>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</si>
  <si>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</si>
  <si>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</si>
  <si>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</si>
  <si>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</si>
  <si>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</si>
  <si>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2.94</t>
  </si>
  <si>
    <t>2.95</t>
  </si>
  <si>
    <t>2.96</t>
  </si>
  <si>
    <t>2.97</t>
  </si>
  <si>
    <t>2.98</t>
  </si>
  <si>
    <t>2.99</t>
  </si>
  <si>
    <t>Á Châu (ACB)</t>
  </si>
  <si>
    <t>Đông Á (DAB)</t>
  </si>
  <si>
    <t>Đông Nam Á (SeABank)</t>
  </si>
  <si>
    <t>Đại Dương (Oceanbank)</t>
  </si>
  <si>
    <t>An Bình (ABBank)</t>
  </si>
  <si>
    <t>Bản Việt (VIET CAPITAL BANK, VCCB)</t>
  </si>
  <si>
    <t>Bắc Á (NASBank, NASB)</t>
  </si>
  <si>
    <t>Kiên Long (KienLongBank)</t>
  </si>
  <si>
    <t>Nam Á (Nam A Bank)</t>
  </si>
  <si>
    <t>Việt Nam Thịnh Vượng (VPBank)</t>
  </si>
  <si>
    <t>Phát triển Thành phố Hồ Chí Minh (HDBank)</t>
  </si>
  <si>
    <t>Phương Đông (Orient Commercial Bank, OCB)</t>
  </si>
  <si>
    <t>Quân Đội (Military Bank, MB)</t>
  </si>
  <si>
    <t>Quốc tế (VIBBank, VIB)</t>
  </si>
  <si>
    <t>Sài Gòn (Sài Gòn, SCB)</t>
  </si>
  <si>
    <t>Sài Gòn Công Thương (Saigonbank)</t>
  </si>
  <si>
    <t>Sài Gòn-Hà Nội (SHBank, SHB)</t>
  </si>
  <si>
    <t>Sài Gòn Thương Tín (Sacombank)</t>
  </si>
  <si>
    <t>Việt Á (VietABank, VAB)</t>
  </si>
  <si>
    <t>Bảo Việt (BaoVietBank, BVB)</t>
  </si>
  <si>
    <t>Việt Nam Thương Tín (VietBank)</t>
  </si>
  <si>
    <t>Xăng dầu Petrolimex (Petrolimex Group Bank, PG Bank)</t>
  </si>
  <si>
    <t>Xuất Nhập Khẩu Việt Nam (Eximbank, EIB)</t>
  </si>
  <si>
    <t>Bưu Điện Liên Việt (LienVietPostBank)</t>
  </si>
  <si>
    <t>Ngoại thương (Vietcombank)</t>
  </si>
  <si>
    <t>Phát Triển Mê Kông (MDB)</t>
  </si>
  <si>
    <t>Công Thương Việt Nam (Vietinbank)</t>
  </si>
  <si>
    <t>Đầu tư và Phát triển Việt Nam (BIDV)</t>
  </si>
  <si>
    <t>Citibank Việt Nam</t>
  </si>
  <si>
    <t>Commonwealth Bank tại Việt Nam</t>
  </si>
  <si>
    <t>HSBC tại Việt Nam</t>
  </si>
  <si>
    <t>Indovina</t>
  </si>
  <si>
    <t>Việt - Nga</t>
  </si>
  <si>
    <t>ShinhanVina</t>
  </si>
  <si>
    <t>Việt - Thái</t>
  </si>
  <si>
    <t>Việt - Lào</t>
  </si>
  <si>
    <t>Đại Chúng (PVcom Bank)</t>
  </si>
  <si>
    <t>Ngân hàng Chính sách Xã hội Việt Nam (VBSP)</t>
  </si>
  <si>
    <t>Ngân hàng Phát triển Việt Nam (VDB)</t>
  </si>
  <si>
    <t>=:Các Ngân hàng chính sách (Nhà nước):=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</si>
  <si>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</si>
  <si>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</si>
  <si>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</si>
  <si>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</si>
  <si>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</si>
  <si>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</si>
  <si>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</si>
  <si>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</si>
  <si>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</si>
  <si>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</si>
  <si>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</si>
  <si>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</si>
  <si>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</si>
  <si>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</si>
  <si>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</si>
  <si>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</si>
  <si>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</si>
  <si>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</si>
  <si>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</si>
  <si>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</si>
  <si>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</si>
  <si>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</si>
  <si>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THỐNG KÊ THEO NGUYÊN NHÂN</t>
  </si>
  <si>
    <t>Số việc</t>
  </si>
  <si>
    <t>Số tiền</t>
  </si>
  <si>
    <t>Cộng</t>
  </si>
  <si>
    <t>6.1</t>
  </si>
  <si>
    <t>6.2</t>
  </si>
  <si>
    <t>6.3</t>
  </si>
  <si>
    <t>6.4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</si>
  <si>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</si>
  <si>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</si>
  <si>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</si>
  <si>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</si>
  <si>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</si>
  <si>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</si>
  <si>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</si>
  <si>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</si>
  <si>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</si>
  <si>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</si>
  <si>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</si>
  <si>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</si>
  <si>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</si>
  <si>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</si>
  <si>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</si>
  <si>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</si>
  <si>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</si>
  <si>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</si>
  <si>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</si>
  <si>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</si>
  <si>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</si>
  <si>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</si>
  <si>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</si>
  <si>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</si>
  <si>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</si>
  <si>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</si>
  <si>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</si>
  <si>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</si>
  <si>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</si>
  <si>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</si>
  <si>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</si>
  <si>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</si>
  <si>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</si>
  <si>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</si>
  <si>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</si>
  <si>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</si>
  <si>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</si>
  <si>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</si>
  <si>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</si>
  <si>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</si>
  <si>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</si>
  <si>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</si>
  <si>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</si>
  <si>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</si>
  <si>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</si>
  <si>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</si>
  <si>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</si>
  <si>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</si>
  <si>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</si>
  <si>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</si>
  <si>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</si>
  <si>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</si>
  <si>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</si>
  <si>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</si>
  <si>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</si>
  <si>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</si>
  <si>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</si>
  <si>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</si>
  <si>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</si>
  <si>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</si>
  <si>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</si>
  <si>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</si>
  <si>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</si>
  <si>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</si>
  <si>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</si>
  <si>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</si>
  <si>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</si>
  <si>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</si>
  <si>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</si>
  <si>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</si>
  <si>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</si>
  <si>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</si>
  <si>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</si>
  <si>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</si>
  <si>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</si>
  <si>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</si>
  <si>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</si>
  <si>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</si>
  <si>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</si>
  <si>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</si>
  <si>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</si>
  <si>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</si>
  <si>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</si>
  <si>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</si>
  <si>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</si>
  <si>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</si>
  <si>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</si>
  <si>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</si>
  <si>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</si>
  <si>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</si>
  <si>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</si>
  <si>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</si>
  <si>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</si>
  <si>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</si>
  <si>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</si>
  <si>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</si>
  <si>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</si>
  <si>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</si>
  <si>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</si>
  <si>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</si>
  <si>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DANH SÁCH CÁC TỔ CHỨC TÍN DỤNG NGÂN HÀNG</t>
  </si>
  <si>
    <t>Tên tổ chức tín dụng, ngân hàng</t>
  </si>
  <si>
    <t>THỐNG KÊ THEO TỔ CHỨC TÍN DỤNG NGÂN HÀNG</t>
  </si>
  <si>
    <t>Tên tổ chức tín dụng ngân hàng</t>
  </si>
  <si>
    <t>TỔNG CỤC THADS - BỘ TƯ PHÁP</t>
  </si>
  <si>
    <t>Đơn vị nhận báo cáo:</t>
  </si>
  <si>
    <t>Đơn vị báo cáo:</t>
  </si>
  <si>
    <t>KT. CỤC TRƯỞNG</t>
  </si>
  <si>
    <t>PHÓ CỤC TRƯỞNG</t>
  </si>
  <si>
    <t>Có điều kiện thi hành án</t>
  </si>
  <si>
    <t>3.Đang thi hành</t>
  </si>
  <si>
    <t>4.Hoãn thi hành án</t>
  </si>
  <si>
    <t>5.Tạm đình chỉ thi hành án</t>
  </si>
  <si>
    <t>6.Tạm dừng thi hành án để giải quyết khiếu nại</t>
  </si>
  <si>
    <t>7.Đang trong thời gian tự nguyện thi hành án</t>
  </si>
  <si>
    <t>8.Đang trong thời gian chờ ý kiến chỉ đạo nghiệp vụ của cơ quan có thẩm quyền</t>
  </si>
  <si>
    <t>9.Đang trong thời gian chờ ý kiến Ban Chỉ đạo thi hành án dân sự</t>
  </si>
  <si>
    <t>1.Thi hành xong</t>
  </si>
  <si>
    <t>2.Đình chỉ thi hành án</t>
  </si>
  <si>
    <t>Ngân hàng hợp tác xã Việt Nam (Co-op bank, trước đây là Quỹ tín dụng nhân dân trung ương)</t>
  </si>
  <si>
    <t>Các Quỹ tín dụng nhân dân cơ sở (Quỹ tín dụng phường, xã)</t>
  </si>
  <si>
    <t>Xây dựng Việt Nam (CBBANK, VNCB)</t>
  </si>
  <si>
    <t>Dầu Khí Toàn Cầu (GPBank)</t>
  </si>
  <si>
    <t>Nông nghiệp và Phát triển Nông thôn Việt Nam  (Agribank)</t>
  </si>
  <si>
    <t>=:Ngân hàng thương mại cổ phần:=</t>
  </si>
  <si>
    <t>Tiên Phong (Tien Phong Bank, TP Bank)</t>
  </si>
  <si>
    <t>Á Châu (Asia Commercial Bank, ACB)</t>
  </si>
  <si>
    <t>Hàng hải (Maritime Bank, MSB)</t>
  </si>
  <si>
    <t>Kỹ Thương (Techcombank)</t>
  </si>
  <si>
    <t>Quốc Dân (National Citizen Bank, NVB)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</si>
  <si>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</si>
  <si>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</si>
  <si>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</si>
  <si>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</si>
  <si>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</si>
  <si>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</si>
  <si>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</si>
  <si>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</si>
  <si>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</si>
  <si>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</si>
  <si>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</si>
  <si>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</si>
  <si>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</si>
  <si>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</si>
  <si>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</si>
  <si>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</si>
  <si>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</si>
  <si>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Phương Nam (PNB)</t>
  </si>
  <si>
    <t>4.32</t>
  </si>
  <si>
    <t>4.33</t>
  </si>
  <si>
    <t>4.34</t>
  </si>
  <si>
    <t>=:Ngân hàng 100% vốn nước ngoài:=</t>
  </si>
  <si>
    <t>ANZ Việt Nam (ANZVL)</t>
  </si>
  <si>
    <t>Hong Leong Việt Nam (HLBVN)</t>
  </si>
  <si>
    <t>HSBC Việt Nam (HSBC)</t>
  </si>
  <si>
    <t>Shinhan Việt Nam (SHBVN)</t>
  </si>
  <si>
    <t>Standard Chartered Việt Nam (SCBVL)</t>
  </si>
  <si>
    <t>=:Ngân hàng Hợp tác xã:=</t>
  </si>
  <si>
    <t>Indovina (IVB)</t>
  </si>
  <si>
    <t>Việt – Nga (VRB)</t>
  </si>
  <si>
    <t>Việt – Thái (VSB)</t>
  </si>
  <si>
    <t>=:Ngân hàng liên doanh:=</t>
  </si>
  <si>
    <t>=:Ngân hàng Thương Mại Nhà nước:=</t>
  </si>
  <si>
    <t>=:Công ty tài chính:=</t>
  </si>
  <si>
    <t>Công ty tài chính TNHH MTV Bưu điện</t>
  </si>
  <si>
    <t>Công ty tài chính TNHH MTV Cao su Việt Nam</t>
  </si>
  <si>
    <t>Công ty tài chính TNHH MTV Ngân hàng TMCP Hàng Hải Việt Nam</t>
  </si>
  <si>
    <t>Công ty tài chính cổ phần Điện Lực</t>
  </si>
  <si>
    <t>Công ty tài chính cổ phần Handico</t>
  </si>
  <si>
    <t>Công ty tài chính TNHH MTV Kỹ thương</t>
  </si>
  <si>
    <t>Công ty tài chính TNHH MTV Mirae Asset (Việt Nam)</t>
  </si>
  <si>
    <t xml:space="preserve">Công ty tài chính TNHH MTV Ngân hàng Việt Nam Thịnh Vượng </t>
  </si>
  <si>
    <t>Công ty tài chính TNHH HD Saison</t>
  </si>
  <si>
    <t>Công ty tài chính TNHH MTV Home credit Việt Nam</t>
  </si>
  <si>
    <t>Công ty tài chính TNHH MTV Prudential Việt Nam</t>
  </si>
  <si>
    <t>Công ty tài chính TNHH MTV Quốc tế Việt Nam JACCS</t>
  </si>
  <si>
    <t xml:space="preserve">Công ty tài chính cổ phần Sông Đà </t>
  </si>
  <si>
    <t>Công ty tài chính TNHH MTV Tàu thuỷ</t>
  </si>
  <si>
    <t xml:space="preserve">Công ty tài chính TNHH MTV Toyota Việt Nam </t>
  </si>
  <si>
    <t>Công ty tài chính cổ phần Vinaconex-Viettel</t>
  </si>
  <si>
    <t>Công ty tài chính cổ phần Xi Măng</t>
  </si>
  <si>
    <t>=:Công ty cho thuê tài chính:=</t>
  </si>
  <si>
    <t>7.1</t>
  </si>
  <si>
    <t>7.2</t>
  </si>
  <si>
    <t>Công ty CTTC TNHH MTV Công nghiệp Tàu thuỷ</t>
  </si>
  <si>
    <t>Công ty CTTC TNHH MTV Kexim Việt Nam</t>
  </si>
  <si>
    <t>Công ty CTTC TNHH MTV Ngân hàng Á Châu</t>
  </si>
  <si>
    <t>Công ty CTTC TNHH MTV Ngân hàng Công thương Việt Nam</t>
  </si>
  <si>
    <t>Công ty CTTC TNHH MTV Ngân hàng Đầu tư và Phát triển Việt Nam</t>
  </si>
  <si>
    <t>Công ty TNHH MTV CTTC Ngân hàng Ngoại thương Việt Nam</t>
  </si>
  <si>
    <t>Công ty CTTC I Ngân hàng Nông nghiệp và Phát triển Nông thôn Việt Nam</t>
  </si>
  <si>
    <t>Công ty CTTC II Ngân hàng Nông nghiệp và Phát triển Nông thôn Việt Nam</t>
  </si>
  <si>
    <t>Công ty TNHH MTV CTTC Ngân hàng Sài Gòn Thương Tín</t>
  </si>
  <si>
    <t>Công ty TNHH CTTC Quốc tế Việt Nam</t>
  </si>
  <si>
    <t>Công ty TNHH CTTC Quốc tế Chailease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</si>
  <si>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</si>
  <si>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</si>
  <si>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</si>
  <si>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</si>
  <si>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</si>
  <si>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</si>
  <si>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</si>
  <si>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</si>
  <si>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</si>
  <si>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=:Ngân hàng khác tại Việt Nam:=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</si>
  <si>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</si>
  <si>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</si>
  <si>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</si>
  <si>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</si>
  <si>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</si>
  <si>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</si>
  <si>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</si>
  <si>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</si>
  <si>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</si>
  <si>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</si>
  <si>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</si>
  <si>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7.12</t>
  </si>
  <si>
    <t>7.13</t>
  </si>
  <si>
    <t>7.14</t>
  </si>
  <si>
    <t>7.15</t>
  </si>
  <si>
    <t>7.16</t>
  </si>
  <si>
    <t>7.17</t>
  </si>
  <si>
    <t>9.1</t>
  </si>
  <si>
    <t>9.2</t>
  </si>
  <si>
    <t>9.3</t>
  </si>
  <si>
    <t>9.4</t>
  </si>
  <si>
    <t>9.5</t>
  </si>
  <si>
    <t>9.6</t>
  </si>
  <si>
    <t>9.7</t>
  </si>
  <si>
    <t>9.8</t>
  </si>
  <si>
    <t>Biểu mẫu số:01/TKTDNH-THADS 
Ban hành kèm theo Công văn số:      /TCTHADS-         ngày       /      /        của Tổng cục Thi hành án dân sự</t>
  </si>
  <si>
    <t>Chưa có điều kiện thi hành</t>
  </si>
  <si>
    <t>Tỷ lệ (Thi hành xong + đình chỉ) / Tổng số phải thi hành</t>
  </si>
  <si>
    <r>
      <t xml:space="preserve">DANH SÁCH VIỆC THI HÀNH ÁN LIÊN QUAN ĐẾN TỔ CHỨC TÍN DỤNG NGÂN HÀNG
</t>
    </r>
    <r>
      <rPr>
        <i/>
        <sz val="11"/>
        <color indexed="8"/>
        <rFont val="Times New Roman"/>
        <family val="1"/>
      </rPr>
      <t xml:space="preserve">Từ 01/10/2015 đến 31/3/2016(6 tháng - 2016)   </t>
    </r>
  </si>
  <si>
    <t>06/KDTM-ST</t>
  </si>
  <si>
    <t>33/THA</t>
  </si>
  <si>
    <t>NG DƯƠNG QUỐC KHANH
Phan Thiết</t>
  </si>
  <si>
    <t>Tiếp tục bán đấu giá để thi hành</t>
  </si>
  <si>
    <t>32/KDTM-ST</t>
  </si>
  <si>
    <t>104/THA</t>
  </si>
  <si>
    <t>NGUYỄN THỊ BA
Phan Thiết</t>
  </si>
  <si>
    <t>03/KDTM-ST</t>
  </si>
  <si>
    <t>159/THA</t>
  </si>
  <si>
    <t>LÝ QUỐC DÂN
Bắc Bình</t>
  </si>
  <si>
    <t>17/KDTM-ST</t>
  </si>
  <si>
    <t>25/THA</t>
  </si>
  <si>
    <t>CTY CP 
KHOÁNG SẢN 
MINH HÀ</t>
  </si>
  <si>
    <t>27/KDTM-ST</t>
  </si>
  <si>
    <t>59/THA</t>
  </si>
  <si>
    <t>NGUYỄN VĂN CAO
Phan Thiết</t>
  </si>
  <si>
    <t>29/KDTM-ST</t>
  </si>
  <si>
    <t>84/THA</t>
  </si>
  <si>
    <t>PHẠM THỊ .M.HƯƠNG
Phan Thiết</t>
  </si>
  <si>
    <t>61/HGT</t>
  </si>
  <si>
    <t>Nguyễn Văn Châu, Trương Thị Thái Trinh</t>
  </si>
  <si>
    <t>Tô Văn Hòa, Nguyễn Thị Nghĩa</t>
  </si>
  <si>
    <t>24/QĐST-KDTM</t>
  </si>
  <si>
    <t>Phạm Khắc Phúc, Lê Thị Phượng</t>
  </si>
  <si>
    <t>16/2013/QĐST-DS</t>
  </si>
  <si>
    <t>Nguyễn Huệ, Nguyễn Thị Nữ</t>
  </si>
  <si>
    <t>07/2014/QĐST-KDTM</t>
  </si>
  <si>
    <t>Trần Thị Sen, Trần Văn Cơ</t>
  </si>
  <si>
    <t>07/KDTMST</t>
  </si>
  <si>
    <t>Lưu Văn Tịnh, Phạm Thị Cường</t>
  </si>
  <si>
    <t>38/QĐST-DS</t>
  </si>
  <si>
    <t>05</t>
  </si>
  <si>
    <t>Tiếp tục bán tài sản</t>
  </si>
  <si>
    <t>122</t>
  </si>
  <si>
    <t>145</t>
  </si>
  <si>
    <t>231</t>
  </si>
  <si>
    <t>26/KDTMST</t>
  </si>
  <si>
    <t>73</t>
  </si>
  <si>
    <t>20/12/2011</t>
  </si>
  <si>
    <t>NGÔ THỊ NGỌC MAI</t>
  </si>
  <si>
    <t>Chờ bán tài sản</t>
  </si>
  <si>
    <t>22/KDTMST</t>
  </si>
  <si>
    <t>74</t>
  </si>
  <si>
    <t>NGÔ HẠNH, NGÔ THỊ NGỌC MAI</t>
  </si>
  <si>
    <t>Chi cục THADS Tp Phan Thiết</t>
  </si>
  <si>
    <t>Ngô Quý            kp 6 - Bình Hưng</t>
  </si>
  <si>
    <t>tác động thi hành</t>
  </si>
  <si>
    <t>Phan Đôn            kp 3 - Bình Hưng</t>
  </si>
  <si>
    <t>//</t>
  </si>
  <si>
    <t>Đặng Thanh      kp3 - Hưng Long</t>
  </si>
  <si>
    <t>Trần Thị Phụng  kp 7 - Bình Hưng</t>
  </si>
  <si>
    <t>Đặng Thị Vạn     kp 5 - Hưng Long</t>
  </si>
  <si>
    <t>Lê Văn Đó           kp 3 - Phú Tài</t>
  </si>
  <si>
    <t>Lê Thị Mùi          kp 3 - Phú Tài</t>
  </si>
  <si>
    <t>Nguyễn Thị Anh kp 1 - Hưng Long</t>
  </si>
  <si>
    <t>Nguyễn Thị Nam  kp 4 - Phú Hài</t>
  </si>
  <si>
    <t>Huỳnh Văn Chín  kp 4 - Phú Hài</t>
  </si>
  <si>
    <t>Lê Văn Bá               kp 3 - Phú Hài</t>
  </si>
  <si>
    <t>Nguyễn Sa           kp 4 - Phú Hài</t>
  </si>
  <si>
    <t>Lê Mai                 kp 4 - Phú Hài</t>
  </si>
  <si>
    <t>Huỳnh Văn Hậu   kp 3 - Hưng Long</t>
  </si>
  <si>
    <t>DNTN Thanh Thi  kp Long Sơn-Mũi Né</t>
  </si>
  <si>
    <t>chờ bán t/s đã thẩm định giá</t>
  </si>
  <si>
    <t xml:space="preserve">140/HGT
</t>
  </si>
  <si>
    <t>Trần Ngọc Dũng - BHưng</t>
  </si>
  <si>
    <t>Chờ xét giảm lãi</t>
  </si>
  <si>
    <t xml:space="preserve">124/HGT
</t>
  </si>
  <si>
    <t>338/THA</t>
  </si>
  <si>
    <t>Nguyễn Văn Thắng- B.Hưng</t>
  </si>
  <si>
    <t xml:space="preserve">152/HGT
</t>
  </si>
  <si>
    <t>50/THA</t>
  </si>
  <si>
    <t>Trịnh Thị Quế- B.Hưng</t>
  </si>
  <si>
    <t xml:space="preserve">132/HGT
</t>
  </si>
  <si>
    <t>449/THA</t>
  </si>
  <si>
    <t>Nguyễn Hùng-B.Hưng</t>
  </si>
  <si>
    <t>69/HGT</t>
  </si>
  <si>
    <t>23/THA</t>
  </si>
  <si>
    <t>Hứa Thị Hồng Yến- X.An</t>
  </si>
  <si>
    <t>Hiện cho trả dần</t>
  </si>
  <si>
    <t>102/HGT</t>
  </si>
  <si>
    <t>256/THA</t>
  </si>
  <si>
    <t>Lương Thanh Bạch - B.Hưng</t>
  </si>
  <si>
    <t>Chờ đền bù giải tỏa</t>
  </si>
  <si>
    <t>33/HGT</t>
  </si>
  <si>
    <t>528/THA</t>
  </si>
  <si>
    <t>Nguyễn Xuân Văn-B.Hưng</t>
  </si>
  <si>
    <t>10/HGT</t>
  </si>
  <si>
    <t>347/THA</t>
  </si>
  <si>
    <t>Lê Văn Cu-B.Hưng</t>
  </si>
  <si>
    <t>08/STDS</t>
  </si>
  <si>
    <t>705/THA</t>
  </si>
  <si>
    <t>Hồ ngọc Lâm-B.Hưng</t>
  </si>
  <si>
    <t>67/STDS</t>
  </si>
  <si>
    <t>67/THA</t>
  </si>
  <si>
    <t>Nguyễn Thị Ráng-B.hưng</t>
  </si>
  <si>
    <t>Nộp trả dần hàng tháng</t>
  </si>
  <si>
    <t>15/STDS</t>
  </si>
  <si>
    <t>61/THA</t>
  </si>
  <si>
    <t>Trần T Thâu Lộc -X.an</t>
  </si>
  <si>
    <t>20/STDS</t>
  </si>
  <si>
    <t>706/THA</t>
  </si>
  <si>
    <t>Nguyễn Trọng Nho</t>
  </si>
  <si>
    <t>Cho trả dần</t>
  </si>
  <si>
    <t>33/DSST</t>
  </si>
  <si>
    <t>530/THA</t>
  </si>
  <si>
    <t>Nguyễn Tấn Lực - B.Hưng</t>
  </si>
  <si>
    <t>Chờ định gíá phát mãi</t>
  </si>
  <si>
    <t>19/DTDS</t>
  </si>
  <si>
    <t>976/THA</t>
  </si>
  <si>
    <t>C.Ty Thép Tuấn- X.an</t>
  </si>
  <si>
    <t>Chuẩn bị kê biên phát mãi</t>
  </si>
  <si>
    <t>Nguyễn Đồng Tân
KP 02, Xuân An, PT</t>
  </si>
  <si>
    <t>19TA</t>
  </si>
  <si>
    <t>CTY TNHH HẢI DƯƠNG</t>
  </si>
  <si>
    <t>11TA</t>
  </si>
  <si>
    <t>NGUYỄN ĐỨC</t>
  </si>
  <si>
    <t>29TA</t>
  </si>
  <si>
    <t>Võ Thanh Tú</t>
  </si>
  <si>
    <t>Đã kê biên</t>
  </si>
  <si>
    <t>10TA</t>
  </si>
  <si>
    <t>Cty CP khoáng sản Bentonit Minh Hà</t>
  </si>
  <si>
    <t>21TA</t>
  </si>
  <si>
    <t>Cty TNHH chế biến gỗ Anh Huy</t>
  </si>
  <si>
    <t>20TA</t>
  </si>
  <si>
    <t>Ngô Thị Thu Hương</t>
  </si>
  <si>
    <t>76/HGT</t>
  </si>
  <si>
    <t>Võ Thái Hòa, Lan</t>
  </si>
  <si>
    <t>Giáo dục, thuyết phục,làm đơn xin miễm giảm lãi</t>
  </si>
  <si>
    <t>77/HGT</t>
  </si>
  <si>
    <t>Nguyễn Thị Tỵ</t>
  </si>
  <si>
    <t>115/HGT</t>
  </si>
  <si>
    <t>Nguyễn Thị Kim Chi</t>
  </si>
  <si>
    <t>58/HGT</t>
  </si>
  <si>
    <t>Nguyễn Thị Bông</t>
  </si>
  <si>
    <t>151/HGT</t>
  </si>
  <si>
    <t>Lê Thị Quả, Quế</t>
  </si>
  <si>
    <t>43/HGT</t>
  </si>
  <si>
    <t>Nguyễn Văn Khanh</t>
  </si>
  <si>
    <t>Trần Xí Anh</t>
  </si>
  <si>
    <t>72/HGT</t>
  </si>
  <si>
    <t>Phan Quốc Sơn, Loan</t>
  </si>
  <si>
    <t>Giáo dục, thuyết phục nộp gốc,làm đơn xin miễm giảm lãi</t>
  </si>
  <si>
    <t>55/HGT</t>
  </si>
  <si>
    <t>Đỗ Ngọc Bích</t>
  </si>
  <si>
    <t>42/HGT</t>
  </si>
  <si>
    <t>Trần Văn Lai, Hóa</t>
  </si>
  <si>
    <t>52/DSST</t>
  </si>
  <si>
    <t>Tạ Huy Côi, Liên</t>
  </si>
  <si>
    <t>Tác động trả dần</t>
  </si>
  <si>
    <t>13/DSST</t>
  </si>
  <si>
    <t>Nguyễn Minh Trọng. Nam</t>
  </si>
  <si>
    <t>Cục THA tỉnh Kê biên , bán tài sản khác nhưng chưa bán được. Bản án tuyên khi nào người phải THA không có khả năng trả nợ thì mới phát mãi tài sản thế chấp.</t>
  </si>
  <si>
    <t>11/DSST</t>
  </si>
  <si>
    <t>Nguyễn Thị Hạnh, Tuấn</t>
  </si>
  <si>
    <t>Đang cxa1c minh nơi cư trú</t>
  </si>
  <si>
    <t>77/DSST</t>
  </si>
  <si>
    <t>Ngân hàng Đầu tư và Phát triển Campuchia</t>
  </si>
  <si>
    <t>Trần Thị Mỹ Hạnh, Dũng</t>
  </si>
  <si>
    <t>Thỏa thuận đến ngày 30/7/2015 thi hành xong</t>
  </si>
  <si>
    <t>25/2013/QĐST-KDTM</t>
  </si>
  <si>
    <t>388/THA</t>
  </si>
  <si>
    <t>Nguyễn Thị Mười, Nguyễn Văn Thiết</t>
  </si>
  <si>
    <t>đã kê biên tài sản</t>
  </si>
  <si>
    <t>Vũ Văn Duyên, Nguyễn Thị Hường</t>
  </si>
  <si>
    <t>Nguyễn Thị Hường</t>
  </si>
  <si>
    <t>nếu kg thực hiện thì tiến hành kê biên</t>
  </si>
  <si>
    <t>17/2014/QĐST-KDTM</t>
  </si>
  <si>
    <t>58/THA</t>
  </si>
  <si>
    <t>DNTN TMDV Quốc Duy do bà Nguyễn Thị Hường làm chủ DN</t>
  </si>
  <si>
    <t>CTyTNHH Cung ứng và chế biến gỗ Thanh Bình</t>
  </si>
  <si>
    <t>Nguyễn Thị Trúc Quỳnh, Nguyễn Vĩnh Phúc</t>
  </si>
  <si>
    <t>đang làm thủ tục ủy thác</t>
  </si>
  <si>
    <t>Trần Ngọc Dung, Huỳnh Thị Dư</t>
  </si>
  <si>
    <t>Doang nghiệp tư nhân Ngọc Hân</t>
  </si>
  <si>
    <t>173/HGT</t>
  </si>
  <si>
    <t>Trần Văn Hai</t>
  </si>
  <si>
    <t>83/HGT</t>
  </si>
  <si>
    <t>Nguyễn Thị Năm</t>
  </si>
  <si>
    <t>54/HGT</t>
  </si>
  <si>
    <t>Mạc Trạch Thạnh</t>
  </si>
  <si>
    <t>125/HGT</t>
  </si>
  <si>
    <t>Nguyễn Thị Tý, Dương</t>
  </si>
  <si>
    <t>92/HGT</t>
  </si>
  <si>
    <t>Lê Văn Cúc</t>
  </si>
  <si>
    <t>102/DSST</t>
  </si>
  <si>
    <t>Đinh Văn Tiêu, Hạnh</t>
  </si>
  <si>
    <t>48/HGT</t>
  </si>
  <si>
    <t>Trần Thị Mai</t>
  </si>
  <si>
    <t>88/HGT</t>
  </si>
  <si>
    <t>Trần Văn Trác</t>
  </si>
  <si>
    <t>Trần Văn Thành</t>
  </si>
  <si>
    <t>14/KDTM</t>
  </si>
  <si>
    <t>Cty Du Lịch Tiến Phú</t>
  </si>
  <si>
    <t>5/KDTM</t>
  </si>
  <si>
    <t>Cty TNHH&amp;SXTM Đại Minh</t>
  </si>
  <si>
    <t>Bùi Văn Thanh, Bích</t>
  </si>
  <si>
    <t>55/DSST</t>
  </si>
  <si>
    <t>Huỳnh Thị Mỹ Phượng, Công</t>
  </si>
  <si>
    <t>05/KDTM</t>
  </si>
  <si>
    <t>Nguyễn Thị Ngọc Giang, Tú</t>
  </si>
  <si>
    <t>15/DSST</t>
  </si>
  <si>
    <t>Nguyễn Đức Thanh, Phạm Thị Ánh</t>
  </si>
  <si>
    <t>06/KDTM-PT</t>
  </si>
  <si>
    <t>cty TNHH Ánh Dương</t>
  </si>
  <si>
    <t>16/KDTM</t>
  </si>
  <si>
    <t>cty TNHH Nông Sản Sa Trung Sơn</t>
  </si>
  <si>
    <t>10/KDTM</t>
  </si>
  <si>
    <t>Phan Nguyễn Anh Thy, Vân</t>
  </si>
  <si>
    <t>69/CNTT</t>
  </si>
  <si>
    <t>Trần Ngọc Tú, Dư</t>
  </si>
  <si>
    <t>99/DSST</t>
  </si>
  <si>
    <t>Huỳnh Tấn Dĩnh, Xí</t>
  </si>
  <si>
    <t>09/HGT</t>
  </si>
  <si>
    <t>Đặng Thái Bình</t>
  </si>
  <si>
    <t>150/HGT</t>
  </si>
  <si>
    <t>Trần Thị Minh Nguyệt</t>
  </si>
  <si>
    <t>Nguyễn Trường Sơn</t>
  </si>
  <si>
    <t>44/HGT</t>
  </si>
  <si>
    <t>Mai Văn Kỳ</t>
  </si>
  <si>
    <t>152/HGT</t>
  </si>
  <si>
    <t>Nguyễn Thị Thuận</t>
  </si>
  <si>
    <t>Phaạm Hồng Thái, Ngọ</t>
  </si>
  <si>
    <t>117/HGT</t>
  </si>
  <si>
    <t>Phạm Thị Trọng</t>
  </si>
  <si>
    <t>57/HGT</t>
  </si>
  <si>
    <t>Nguyễn Thị Cang</t>
  </si>
  <si>
    <t>Kiều Thị Yến Loan</t>
  </si>
  <si>
    <t>34/HGT</t>
  </si>
  <si>
    <t>Nguyễn Văn Hùng, Thuận</t>
  </si>
  <si>
    <t>51/HGT</t>
  </si>
  <si>
    <t>Trần Văn út, Liên</t>
  </si>
  <si>
    <t>186/HGT</t>
  </si>
  <si>
    <t>Lâm Thị Yến</t>
  </si>
  <si>
    <t>20/HGT</t>
  </si>
  <si>
    <t>Nguyễn Ba, Huỳnh Thị Sen</t>
  </si>
  <si>
    <t>04/QĐST-DS</t>
  </si>
  <si>
    <t>CtyTNHH Phú Đạt Thành
Số 50 Trần Quý Cáp, PT</t>
  </si>
  <si>
    <t>đãKê biên</t>
  </si>
  <si>
    <t>15TA</t>
  </si>
  <si>
    <t>Trần Thị Hà, Nguyễn Thị Kim Hường</t>
  </si>
  <si>
    <t>cho trả dần hàng tháng</t>
  </si>
  <si>
    <t>08TA</t>
  </si>
  <si>
    <t>Nguyễn Văn Minh, Lưu Thị Nhài</t>
  </si>
  <si>
    <t>14TA</t>
  </si>
  <si>
    <t>Trương Văn Ba</t>
  </si>
  <si>
    <t>02TA</t>
  </si>
  <si>
    <t>Hà Thị Nữ</t>
  </si>
  <si>
    <t>12TA</t>
  </si>
  <si>
    <t>Công ty TNHH Xây dựng Gia Hà</t>
  </si>
  <si>
    <t xml:space="preserve">01TA </t>
  </si>
  <si>
    <t>Công ty TNHH Hòa Thuận</t>
  </si>
  <si>
    <t>58TA</t>
  </si>
  <si>
    <t>Nguyễn Thị Xinh, Đàn</t>
  </si>
  <si>
    <t>141TA</t>
  </si>
  <si>
    <t>18TA</t>
  </si>
  <si>
    <t>Thái Đôn Cơ, Nguyễn Thị Thúy Diễm</t>
  </si>
  <si>
    <t>17TA</t>
  </si>
  <si>
    <t>Công ty TNHH Thiết bị KHKT điện công nghiệp Lạc Việt</t>
  </si>
  <si>
    <t>08/DSST</t>
  </si>
  <si>
    <t>Đặng Thị Thu Loan</t>
  </si>
  <si>
    <t>02/DSST</t>
  </si>
  <si>
    <t>Nguyễn Văn Kuom, Tuyết</t>
  </si>
  <si>
    <t>Chi cục THADS Tx Lagi</t>
  </si>
  <si>
    <t>159/DSST</t>
  </si>
  <si>
    <t>336/THA</t>
  </si>
  <si>
    <t>114/DSST</t>
  </si>
  <si>
    <t>545/THA</t>
  </si>
  <si>
    <t>17/KDTM</t>
  </si>
  <si>
    <t>201/THA</t>
  </si>
  <si>
    <t>157/DSST</t>
  </si>
  <si>
    <t>673/THA</t>
  </si>
  <si>
    <t>03/DSST</t>
  </si>
  <si>
    <t>37/THA</t>
  </si>
  <si>
    <t>06/DSST</t>
  </si>
  <si>
    <t>17/THA</t>
  </si>
  <si>
    <t>17/DSST</t>
  </si>
  <si>
    <t>24/THA</t>
  </si>
  <si>
    <t>79/DSST</t>
  </si>
  <si>
    <t>188/THA</t>
  </si>
  <si>
    <t>223/THA</t>
  </si>
  <si>
    <t>438/THA</t>
  </si>
  <si>
    <t>15/KDTM</t>
  </si>
  <si>
    <t>193/THA</t>
  </si>
  <si>
    <t>12/KDTM</t>
  </si>
  <si>
    <t>672/THA</t>
  </si>
  <si>
    <t>04/KDTM</t>
  </si>
  <si>
    <t>485/THA</t>
  </si>
  <si>
    <t>04/DSST</t>
  </si>
  <si>
    <t>157/THA</t>
  </si>
  <si>
    <t>65/DSST</t>
  </si>
  <si>
    <t>169/THA</t>
  </si>
  <si>
    <t>54/DSST</t>
  </si>
  <si>
    <t>95/THA</t>
  </si>
  <si>
    <t>115/DSST</t>
  </si>
  <si>
    <t>21/THA</t>
  </si>
  <si>
    <t>209/DSST</t>
  </si>
  <si>
    <t>47/THA</t>
  </si>
  <si>
    <t>160/DSST</t>
  </si>
  <si>
    <t>408/THA</t>
  </si>
  <si>
    <t>07/KDTM</t>
  </si>
  <si>
    <t>439/THA</t>
  </si>
  <si>
    <t>07/DSST</t>
  </si>
  <si>
    <t>483/THA</t>
  </si>
  <si>
    <t>484/THA</t>
  </si>
  <si>
    <t>18/DSST</t>
  </si>
  <si>
    <t>514/THA</t>
  </si>
  <si>
    <t>23/DSST</t>
  </si>
  <si>
    <t>617/THA</t>
  </si>
  <si>
    <t>73/KDTM</t>
  </si>
  <si>
    <t>205/THA</t>
  </si>
  <si>
    <t>16/DSST</t>
  </si>
  <si>
    <t>320/THA</t>
  </si>
  <si>
    <t>30/KDTM</t>
  </si>
  <si>
    <t>846/THA</t>
  </si>
  <si>
    <t>626/THA</t>
  </si>
  <si>
    <t>01/KDTM</t>
  </si>
  <si>
    <t>456/THA</t>
  </si>
  <si>
    <t>Nguyễn Hữu Trí, Dương Thị Hương</t>
  </si>
  <si>
    <t>Lê Hồng Ánh, Nguyễn Thị Huệ</t>
  </si>
  <si>
    <t>Nguyễn Cận</t>
  </si>
  <si>
    <t>Lê Văn Lệ, Cao Thị Tuyết</t>
  </si>
  <si>
    <t>Phạm Hoàng Minh, Lê Thị Duyên</t>
  </si>
  <si>
    <t>Phạm Thị Hường</t>
  </si>
  <si>
    <t>Hồ Thị Đôi</t>
  </si>
  <si>
    <t>Phạm Thanh Sơn</t>
  </si>
  <si>
    <t>Nguyễn Văn Lý</t>
  </si>
  <si>
    <t>Đinh Văn Hương</t>
  </si>
  <si>
    <t>Bùi Thị Lành</t>
  </si>
  <si>
    <t>Trần Hữu Chương, Võ Thị Y</t>
  </si>
  <si>
    <t>Nguyễn Đức Vàng, Lưu Kim Anh</t>
  </si>
  <si>
    <t>Trần Đình Thưa</t>
  </si>
  <si>
    <t>Nguyễn Văn Ánh, Kim Sáng</t>
  </si>
  <si>
    <t>Châu Ngọc Thanh, Hồ Đạt</t>
  </si>
  <si>
    <t>Trần Đình Đài</t>
  </si>
  <si>
    <t>Trần Văn Hường</t>
  </si>
  <si>
    <t>Nguyễn Minh Tân</t>
  </si>
  <si>
    <t>Bạch Thanh Trong</t>
  </si>
  <si>
    <t>Huỳnh Văn Gù, Quách Thị Bích</t>
  </si>
  <si>
    <t>Dương Văn Tâm, Trần Thị Sáu</t>
  </si>
  <si>
    <t>Nguyễn Bá Thanh</t>
  </si>
  <si>
    <t>Nguyễn Thị Mỹ Châu</t>
  </si>
  <si>
    <t>Cty TNHH in Đăng Khoa</t>
  </si>
  <si>
    <t>Hà Thanh Hiệp + Thảo</t>
  </si>
  <si>
    <t>Mai Đức Chương + Nga</t>
  </si>
  <si>
    <t>Bùi Thị Hồng Đức</t>
  </si>
  <si>
    <t>Cty TNHH TM-DV Bình Dương</t>
  </si>
  <si>
    <t>Dương Văn Hiền, Nguyễn Thị Hiền</t>
  </si>
  <si>
    <t>Chi cục THADS h. Tuy Phong</t>
  </si>
  <si>
    <t>161/DSST</t>
  </si>
  <si>
    <t>NGUYỄN THỊ HUỲNH HOA - 1972, ÔNG LÊ VĂN TRÚC - 1971, Ở THI TRẤN LIÊN HƯƠNG</t>
  </si>
  <si>
    <t>tiếp tục giải quyết theo quy định</t>
  </si>
  <si>
    <t>92/DSST</t>
  </si>
  <si>
    <t>BÀ NGUYỄN THỊ LAN - 1935 Ở XÃ PHONG PHÚ</t>
  </si>
  <si>
    <t>229/DSST</t>
  </si>
  <si>
    <t>BÀ NGUYỄN THỊ HƯƠNG-1964 Ở XÓM 03, XÃ HÒA MINH</t>
  </si>
  <si>
    <t>194/HNST</t>
  </si>
  <si>
    <t>BÀ PHAN CÔNG LƯƠNG-1964 Ở TT. LIÊN HƯƠNG</t>
  </si>
  <si>
    <t>48/DSST</t>
  </si>
  <si>
    <t>ĐẶNG THỊ QUANG VINH-1975, TRẦN NGỌC THANH Ở THỊ TRẤN PHAN RÍ CỬA</t>
  </si>
  <si>
    <t>61/DSST</t>
  </si>
  <si>
    <t>V/C ÔNG TRẦN XUÂN - 1951 Ở XÃ HÒA PHÚ</t>
  </si>
  <si>
    <t>NGUYỄN THỊ CƯỜNG THỊNH-1954 Ở PHÚ LẠC</t>
  </si>
  <si>
    <t>09/DSST</t>
  </si>
  <si>
    <t>V/C ÔNG HỒ NUÔI-1941 Ở THỊ TRẤN PHAN RÍ CỬA</t>
  </si>
  <si>
    <t>194/DSST</t>
  </si>
  <si>
    <t>V/C ÔNG NGUYỄN VĂN VINH-1967 Ở TT. PHAN RÍ CỬA</t>
  </si>
  <si>
    <t>ÔNG HUỲNH LIÊM-1955
Ở TT. PHAN RÍ CỬA</t>
  </si>
  <si>
    <t>36/DSST</t>
  </si>
  <si>
    <t>V/C ÔNG TRƯƠNG HOÀI LƠ-1946 Ở XÃ CHÍ CÔNG</t>
  </si>
  <si>
    <t>127/DSST</t>
  </si>
  <si>
    <t>BÀ PHẠM THỊ HƯƠNG-1958 Ở TT. LIÊN HƯƠNG</t>
  </si>
  <si>
    <t>24/DSST</t>
  </si>
  <si>
    <t>BÀ NGUYỄN THỊ MÃNH-1951 Ở TT. LIÊN HƯƠNG</t>
  </si>
  <si>
    <t>BÀ NGUYỄN THỊ ĐANH-1942 Ở TT. LIÊN HƯƠNG</t>
  </si>
  <si>
    <t>175/DSST</t>
  </si>
  <si>
    <t>BÀ THANH HÀ-1954 Ở TT. LIÊN HƯƠNG</t>
  </si>
  <si>
    <t>69/DSST</t>
  </si>
  <si>
    <t>BÀ NGUYỄN NGỌC ÁNH-1963 Ở XÃ HÒA PHÚ</t>
  </si>
  <si>
    <t>145/DSST</t>
  </si>
  <si>
    <t>BÀ PHAN THỊ PHƯƠNG-1968 Ở XÃ HÒA PHÚ</t>
  </si>
  <si>
    <t>01/DSST</t>
  </si>
  <si>
    <t>BÀ NGUYỄN THỊ ĐẸT-1964 Ở XÃ HÒA PHÚ</t>
  </si>
  <si>
    <t>BÀ HỒ THỊ NGA-1959 Ở XÃ HÒA PHÚ</t>
  </si>
  <si>
    <t>84/DSST</t>
  </si>
  <si>
    <t>ÔNG NGUYỄN TRÒN-1943 Ở XÃ HÒA PHÚ</t>
  </si>
  <si>
    <t>40/DSST</t>
  </si>
  <si>
    <t>ÔNG NGUYỄN TÂM-1957, BÀ NGUYỄN THỊ BÍCH NGỌC-1959 Ở XÃ BÌNH THẠNH</t>
  </si>
  <si>
    <t>BÀ ĐINH THỊ THANH-1978 Ở XÃ HÒA PHÚ</t>
  </si>
  <si>
    <t>30/DSST</t>
  </si>
  <si>
    <t>ÔNG NGUYỄN DUY TÂM-1960 Ở TT.LIÊN HƯƠNG</t>
  </si>
  <si>
    <t>139/DSST</t>
  </si>
  <si>
    <t>V/C BÀ NGUYỄN THỊ GÁI-1952 Ở TT. LIÊN HƯƠNG</t>
  </si>
  <si>
    <t>53/DSST</t>
  </si>
  <si>
    <t>V/C ÔNG PHẠM TƯ-1963
Ở XÃ CHÍ CÔNG</t>
  </si>
  <si>
    <t>81/DSST</t>
  </si>
  <si>
    <t>BÀ TRƯƠNG THỊ THẢO-1966 Ở XÃ PHƯỚC THỂ</t>
  </si>
  <si>
    <t>119/DSST</t>
  </si>
  <si>
    <t>V/C NGUYỄN TRUNG NAM-1968 Ở TT.LIÊN HƯƠNG</t>
  </si>
  <si>
    <t>83/DSST</t>
  </si>
  <si>
    <t>BÀ NGUYỄN THỊ GIANG-1968 Ở XÃ HÒA PHÚ</t>
  </si>
  <si>
    <t>45/DSST</t>
  </si>
  <si>
    <t>V/C LÊ THỊ HÍCH-1976 Ở XÃ HÒA PHÚ</t>
  </si>
  <si>
    <t>154/DSST</t>
  </si>
  <si>
    <t>V/C NGUYỄN KHÔI-1958 Ở XÃ VĨNH TÂN</t>
  </si>
  <si>
    <t>BÀ TRẤN THỊ HẢO-1933 Ở TT.LIÊN HƯƠNG</t>
  </si>
  <si>
    <t>03/KDTMST</t>
  </si>
  <si>
    <t>V/C ÔNG VÕ THIÊN KIM-1974 Ở KHU PHỐ 8, LIÊN HƯƠNG</t>
  </si>
  <si>
    <t>20/DSST</t>
  </si>
  <si>
    <t>V/C NGUYỄN TRUNG QUỐC Ở THÔN TUY TINH 01, XÃ PHONG PHÚ</t>
  </si>
  <si>
    <t>VŨ ĐÌNH THẢO-1954 Ở TT. LIÊN HƯƠNG</t>
  </si>
  <si>
    <t>ÔNG LÊ VĂN TRANG-1956 Ở XÃ PHÚ LẠC</t>
  </si>
  <si>
    <t>ÔNG VÕ NGỌC HIÊN-1963 Ở XÃ VĨNH HẢO</t>
  </si>
  <si>
    <t>142/DSST</t>
  </si>
  <si>
    <t>BÀ NGUYỄN THỊ HỒNG-1966 Ở TT.LIÊN HƯƠNG</t>
  </si>
  <si>
    <t>XONG</t>
  </si>
  <si>
    <t>137/DSST</t>
  </si>
  <si>
    <t>V/C ÔNG PHAN THANH NHÀN -1959 Ở TT. LIÊN HƯƠNG</t>
  </si>
  <si>
    <t>147/DSST</t>
  </si>
  <si>
    <t>ÔNG ĐỖ NGỌC HƯỜNG-1966 Ở TT.LIÊN HƯƠNG</t>
  </si>
  <si>
    <t>128/DSST</t>
  </si>
  <si>
    <t>ÔNG LÊ TRỌNG PHỤC-1960, BÀ DƯƠNG THỊ CHIM YẾN-1958 Ở TT. LIÊN HƯƠNG</t>
  </si>
  <si>
    <t>68/DSST</t>
  </si>
  <si>
    <t xml:space="preserve">ÔNG PHAN THÀNH LONG  Ở HÒA PHÚ </t>
  </si>
  <si>
    <t>141/DSST</t>
  </si>
  <si>
    <t>V/C NGÔ THỊ BÉ LIỄU-1969 Ở TT. LIÊN HƯƠNG</t>
  </si>
  <si>
    <t>111/DSST</t>
  </si>
  <si>
    <t>ÔNG NGUYỄN HỒNG HẢI-1945 Ở TT. LIÊN HƯƠNG</t>
  </si>
  <si>
    <t>124/DSST</t>
  </si>
  <si>
    <t>V/C NGUYỄN VĂN ĐỊNH-1964 Ở XÃ PHƯỚC THỂ</t>
  </si>
  <si>
    <t>V/C BÙI THANH LONG-1970 Ở XÃ HÒA PHÚ</t>
  </si>
  <si>
    <t>34/DSST</t>
  </si>
  <si>
    <t>BÀ TRẦN THỊ BÍCH VÂN-1976, TRẦN DUY TÂN - 1974 Ở LIÊN HƯƠNG</t>
  </si>
  <si>
    <t>93DSST</t>
  </si>
  <si>
    <t>V/C BÀ LÊ THỊ NGỮA-1947 Ở TT. LIÊN HƯƠNG</t>
  </si>
  <si>
    <t>BÀ LÊ THỊ CHÂU-1953 Ở XÃ HÒA PHÚ</t>
  </si>
  <si>
    <t>05/DSST</t>
  </si>
  <si>
    <t>BÀ HUỲNH TRÚC VÂN-1969 Ở TT. PHAN RÍ CỬA</t>
  </si>
  <si>
    <t>V/C HUỲNH EM - 1969 Ở TT. LIÊN HƯƠNG</t>
  </si>
  <si>
    <t>156/DSST</t>
  </si>
  <si>
    <t>BÀ VÕ THỊ NHÔNG-1937 Ở TT. PHAN RÍ CỬA</t>
  </si>
  <si>
    <t>V/C NGUYỄN THỊ HỮU ANH - 1959 Ở XÃ CHÍ CÔNG</t>
  </si>
  <si>
    <t>140DSST</t>
  </si>
  <si>
    <t>V/C TRẦN THỊ ĐẠI - 1957 Ở TT. LIÊN HƯƠNG</t>
  </si>
  <si>
    <t>V/C ÔNG TRƯƠNG BA - 1959 Ở TT. PHAN RÍ CỬA</t>
  </si>
  <si>
    <t>21/DSST</t>
  </si>
  <si>
    <t>BÀ ĐẶNG THỊ BÉT - 1938 Ở XÃ CHÍ CÔNG</t>
  </si>
  <si>
    <t>ÔNG LÊ DUY ÂN-1942 Ở TT. LIÊN HƯƠNG</t>
  </si>
  <si>
    <t>BÀ NGUYỄN THỊ NHIỀU - 1957 Ở XÃ PHONG PHÚ</t>
  </si>
  <si>
    <t>59/KDTM ST</t>
  </si>
  <si>
    <t>ÔNG ĐỖ PHƯỚC DŨNG-1965 Ở XÃ CHÍ CÔNG</t>
  </si>
  <si>
    <t>V/C BÀ TRẦN THỊ DIỄM TRÂN - 1973 Ở THỊ TRẤN LIÊN HƯƠNG</t>
  </si>
  <si>
    <t>73/DSST</t>
  </si>
  <si>
    <t>V/C DƯƠNG VĨNH PHÚC, BÀ NGUYỄN THỊ SEN Ở XÃ CHÍ CÔNG</t>
  </si>
  <si>
    <t>63/DSST</t>
  </si>
  <si>
    <t>V/C TRƯƠNG VĂN THÁI, BÀ HỒ THỊ BÔNG, Ở XÃ CHÍ CÔNG</t>
  </si>
  <si>
    <t>ÔNG NGUYỄN TRỌNG HÒA, BÀ NGUYỄN THỊ KIM BÀNH Ở XÃ CHÍ CÔNG</t>
  </si>
  <si>
    <t>V/C BÙI NGỌC ĐỨC, BÀ VÕ THỊ LIÊN Ở XÃ CHÍ CÔNG</t>
  </si>
  <si>
    <t>V/C NGUYỄN TÍN NGHĨA, NGUYỄN THỊ HẬU Ở XÃ CHÍ CÔNG</t>
  </si>
  <si>
    <t>01/KDTMST</t>
  </si>
  <si>
    <t>V/C THIỀU THỊ CHÂU, ÔNG NGUYỄN THANH SỞN XÓM 5, XÃ HÒA MINH</t>
  </si>
  <si>
    <t>14/DSST</t>
  </si>
  <si>
    <t>V/C BÙI VĂN ÁI, NGUYỄN THỊ LIÊN Ở XÓM 7, XÃ HÒA MINH</t>
  </si>
  <si>
    <t>V/C BÙI THỊ LỆ, NGUYỄN VĂN CÔNG Ở XÓM 07, XÃ HÒA MINH</t>
  </si>
  <si>
    <t>41/DSST</t>
  </si>
  <si>
    <t>BÀ TRƯƠNG THỊ ÁNH Ở XÃ CHÍ CÔNG</t>
  </si>
  <si>
    <t>74/DSST</t>
  </si>
  <si>
    <t>276</t>
  </si>
  <si>
    <t>V/C ÔNG NGUYỄN VĂN TÂM-1974, BÀ TẠ THỊ MỸ HÒA-1974 Ở XÃ CHÍ CÔNG</t>
  </si>
  <si>
    <t>50/DSST</t>
  </si>
  <si>
    <t>1737</t>
  </si>
  <si>
    <t>BÀ TRƯƠNG THỊ THANH HƯƠNG - 1975 Ở XÃ CHÍ CÔNG</t>
  </si>
  <si>
    <t xml:space="preserve">IV </t>
  </si>
  <si>
    <t>Chi cục THADS h. Bắc Bình</t>
  </si>
  <si>
    <t>22/DSST</t>
  </si>
  <si>
    <t>300</t>
  </si>
  <si>
    <t>LƯƠNG THỊ MỸ LOAN</t>
  </si>
  <si>
    <t>Khấu trừ
lương</t>
  </si>
  <si>
    <t>37/QĐST-DS</t>
  </si>
  <si>
    <t>42</t>
  </si>
  <si>
    <t>NGUYỄN NGỌC AN</t>
  </si>
  <si>
    <t>Đang BĐGTS</t>
  </si>
  <si>
    <t>107/DSPT</t>
  </si>
  <si>
    <t>127</t>
  </si>
  <si>
    <t>PHẠM VĂN DÂN</t>
  </si>
  <si>
    <t>Đang chia TS chung</t>
  </si>
  <si>
    <t>16/QĐST-KDTM</t>
  </si>
  <si>
    <t>111</t>
  </si>
  <si>
    <t>CÔNG TY TRƯỜNG THỊNH ĐẠT</t>
  </si>
  <si>
    <t>11/QĐST-DS</t>
  </si>
  <si>
    <t>434</t>
  </si>
  <si>
    <t>LÊ ĐĂNG LỰC, ĐOÀN THỊ MƯỜI</t>
  </si>
  <si>
    <t>65/QĐST-DS</t>
  </si>
  <si>
    <t>86</t>
  </si>
  <si>
    <t>NGUYỄN THỊ MINH</t>
  </si>
  <si>
    <t>KÊ BIÊN</t>
  </si>
  <si>
    <t xml:space="preserve">V </t>
  </si>
  <si>
    <t>Chi cục THADS h. Đức Linh</t>
  </si>
  <si>
    <t>20/2013/DSST</t>
  </si>
  <si>
    <t>Hoàng Út và Nguyễn Thị Quốc, D/c Đông Hà</t>
  </si>
  <si>
    <t xml:space="preserve"> -   </t>
  </si>
  <si>
    <t>Kê biên tài sản</t>
  </si>
  <si>
    <t>Dương Văn Danh và Nguyễn Thị Thùy Trang, D/c Đức Hanh</t>
  </si>
  <si>
    <t>19/2011/DSST</t>
  </si>
  <si>
    <t>66/QĐ-CNTT</t>
  </si>
  <si>
    <t>Nguyễn Văn Hải, D/c DaKai</t>
  </si>
  <si>
    <t>Tiếp tục động viên</t>
  </si>
  <si>
    <t>54/QĐ-CNTT</t>
  </si>
  <si>
    <t>Trần Thị Lệ Thủy, D/c ĐaKai</t>
  </si>
  <si>
    <t>29/2006/QĐDS-ST</t>
  </si>
  <si>
    <t>Phạm Thị Mỹ Lộc, D/c Sùng Nhơn</t>
  </si>
  <si>
    <t>59/2012/QĐDS-ST</t>
  </si>
  <si>
    <t>Trần Thị Mỹ Hằng, Thạch Thành Sơn Đ/c Sùng Nhơn</t>
  </si>
  <si>
    <t>17/2010/DSST</t>
  </si>
  <si>
    <t>Phạm Đình Hòe và Mai Thị Hợi, D/cSung Nhơn</t>
  </si>
  <si>
    <t>93/QĐ-CNTT</t>
  </si>
  <si>
    <t>Nguyễn Tất Thành và Phạm Thị Toan, Địa chỉ: MePu</t>
  </si>
  <si>
    <t>02/2014/KDTM-ST</t>
  </si>
  <si>
    <t>Mai Thanh Hiền và Nguyễn Thị Hồng</t>
  </si>
  <si>
    <t>11/2015/DSST</t>
  </si>
  <si>
    <t>Hà Công Quý, Nguyễn Thị Tín, Mepu</t>
  </si>
  <si>
    <t>43/2015/QĐST</t>
  </si>
  <si>
    <t>Nguyễn Ngọc Sơn, Trần Thị Hai</t>
  </si>
  <si>
    <t>57/2015/QĐST-DS</t>
  </si>
  <si>
    <t>Vũ Văn Trung - Nguyễn Thị Tươi, thôn 7, Đakai</t>
  </si>
  <si>
    <t>thuyết phục tự nguyện thi hành án</t>
  </si>
  <si>
    <t>102/2012/ST-DS</t>
  </si>
  <si>
    <t xml:space="preserve">Nguyễn Mạnh Dũng, Đông Tân, Đông Hà </t>
  </si>
  <si>
    <t>07/2015/DS-ST</t>
  </si>
  <si>
    <t>Võ Văn Thịnh, thôn 1, Đức Hạnh</t>
  </si>
  <si>
    <t>30/2015/QĐST-DS</t>
  </si>
  <si>
    <t>Nguyễn Ngọc Ẩn - Nguyễn Thị Yến, kp10, tt.Đức Tài</t>
  </si>
  <si>
    <t>130/2014/DS-PT</t>
  </si>
  <si>
    <t>Lê Thanh Giáo - Trần Thị Long, thôn 4, Mêpu</t>
  </si>
  <si>
    <t>13/2015/QĐST-DS</t>
  </si>
  <si>
    <t>Lê Vinh Dũng - Phan THị Khánh, kp5, tt.Đức Tài</t>
  </si>
  <si>
    <t>46/2015/QĐST-DS</t>
  </si>
  <si>
    <t>Lê Thị Kim Hiền - Nguyễn Quốc Toàn, thôn 2, Đức Hạnh</t>
  </si>
  <si>
    <t>48/2015/QĐST-DS</t>
  </si>
  <si>
    <t>Nguyễn Huy Hoàng - Đào Thị Ngọc, thôn 4, Đức Hạnh</t>
  </si>
  <si>
    <t>76/2015/QĐST-DS</t>
  </si>
  <si>
    <t>Nguyễn Khá - Ngô Thị Mai; Nguyễn Đức Thắng - Nguyễn Thị Chín, thôn 1, Đức Hạnh</t>
  </si>
  <si>
    <t>77/2015/QĐST-DS</t>
  </si>
  <si>
    <t xml:space="preserve"> Nguyễn Đức Thắng - Nguyễn Thị Chín, thôn 1, Đức Hạnh</t>
  </si>
  <si>
    <t>78/2015/QĐST-DS</t>
  </si>
  <si>
    <t xml:space="preserve"> Nguyễn Đức Thắng - Nguyễn Thị Chín; Nguyễn Văn Dư - Nguyễn Thị Thu Tuyền, thôn 1, Đức Hạnh</t>
  </si>
  <si>
    <t>12/2012/QĐST-DS</t>
  </si>
  <si>
    <t>Nguyễn Thành Phú và Phạm Thị Lệ Hăng</t>
  </si>
  <si>
    <t>69/QĐ-CNTT</t>
  </si>
  <si>
    <t>Lý Văn Tài và Trà Thị Bảy</t>
  </si>
  <si>
    <t>43/2011/DS-ST</t>
  </si>
  <si>
    <t>Nguyễn Bá Lanh</t>
  </si>
  <si>
    <t>14/2012/QĐST-DS</t>
  </si>
  <si>
    <t>Mai Thị Khánh</t>
  </si>
  <si>
    <t>18/2012/QĐST-DS</t>
  </si>
  <si>
    <t>Lê Văn Bình và Huỳnh Thị Nga</t>
  </si>
  <si>
    <t>10/2012/QĐST-DS</t>
  </si>
  <si>
    <t>Trần Nghĩa và Võ Thị Thủy</t>
  </si>
  <si>
    <t>92/2010/QĐST-DS</t>
  </si>
  <si>
    <t>Lê Hồng Kỳ và Nguyễn Thị Ráo</t>
  </si>
  <si>
    <t>81/QĐ-CNTT</t>
  </si>
  <si>
    <t>Huỳnh Thị My</t>
  </si>
  <si>
    <t>77/QĐ-CNTT</t>
  </si>
  <si>
    <t>Nguyễn Văn Phước</t>
  </si>
  <si>
    <t>14/HGT</t>
  </si>
  <si>
    <t>Lê Xuân Hoàng và Phạm Thị Sô</t>
  </si>
  <si>
    <t>33/2014/QĐST-DS</t>
  </si>
  <si>
    <t>Phạm văn Cường
Đặng Thị Kim Lan</t>
  </si>
  <si>
    <t>03/2014/DS-ST</t>
  </si>
  <si>
    <t>Huỳnh Thanh Xuân, Bách Thị Thủy</t>
  </si>
  <si>
    <t>07/2014/DS-ST</t>
  </si>
  <si>
    <t>Phan Đình Trường, Lê Thị Thu</t>
  </si>
  <si>
    <t>05/2014/QĐST-KDTM</t>
  </si>
  <si>
    <t>35/2015/QĐST-DS</t>
  </si>
  <si>
    <t>79/2015/QĐST-DS</t>
  </si>
  <si>
    <t>Nguyễn Hùng 
Nguyễn Thị Thanh Bình</t>
  </si>
  <si>
    <t>80/2015/QĐST-DS</t>
  </si>
  <si>
    <t>Vũ Đức Khoái
Vũ Thị Ngọc Thảo</t>
  </si>
  <si>
    <t>81/2015/QĐST-DS</t>
  </si>
  <si>
    <t>Hà Ngọc sang
Hà Thị Ngọc Thu</t>
  </si>
  <si>
    <t>82/2015/QĐST-DS</t>
  </si>
  <si>
    <t>Võ Hùng Thiên 
Hà Thị Ngọc Thuận</t>
  </si>
  <si>
    <t>83/2015/QĐST-DS</t>
  </si>
  <si>
    <t>Lê Thị Hồng Anh
Lê Trung Luyện</t>
  </si>
  <si>
    <t>85/2015/QĐST-DS</t>
  </si>
  <si>
    <t>Ngô Thị Loan 
Trần Văn Sỹ</t>
  </si>
  <si>
    <t>59/2015/QĐST-DS</t>
  </si>
  <si>
    <t>Lê Thị Kim 
Anh
Nguyễn Phụng</t>
  </si>
  <si>
    <t>Kê biên tài sản hoặc ủy thác</t>
  </si>
  <si>
    <t>45/2015/QĐST-DS</t>
  </si>
  <si>
    <t>Võ Thú 
Nguyễn Thị Nữ</t>
  </si>
  <si>
    <t>09/2007/DSST</t>
  </si>
  <si>
    <t>Phạm Thị Chắt</t>
  </si>
  <si>
    <t>01/2012/QĐST-KDTM</t>
  </si>
  <si>
    <t>Phan Chí Vinh, Phan Đình Trường, Lê Thị Thu</t>
  </si>
  <si>
    <t>15/2013/QĐST-KDTM</t>
  </si>
  <si>
    <t>Công ty TNHH Mai Quốc Thịnh</t>
  </si>
  <si>
    <t>Tiếp tục bán</t>
  </si>
  <si>
    <t>23/2013/QĐST-DS</t>
  </si>
  <si>
    <t>Phạm Thị Thảo</t>
  </si>
  <si>
    <t>106/2014/QĐST-DS</t>
  </si>
  <si>
    <t>Trần Thị Nhiệm</t>
  </si>
  <si>
    <t>49/2015/QĐST-DS</t>
  </si>
  <si>
    <t>Nguyễn Thị Phước - Nguyễn Ngọc Cần</t>
  </si>
  <si>
    <t>Trương Quỳnh và Lê Thi Quýt, D/c MePu</t>
  </si>
  <si>
    <t>22/2011/QĐST-DS</t>
  </si>
  <si>
    <t>Hoàng Mỹ và Nguyễn Thị Thanh, D/c Đức Hạnh</t>
  </si>
  <si>
    <t>02/2011/QD9ST-DS</t>
  </si>
  <si>
    <t>Nguyễn Thị Kim Hồng và Nguyễn Đông Nam, 
D/c Đức Hanh</t>
  </si>
  <si>
    <t>148/QĐ-CNTT</t>
  </si>
  <si>
    <t>Vũ Đình Quang, D/c ĐaKai</t>
  </si>
  <si>
    <t>150/QĐ-CNTT</t>
  </si>
  <si>
    <t>Mai Oai và Nguyễn Thị Thanh Linh, D/c MePhu</t>
  </si>
  <si>
    <t>154/QĐ-CNTT</t>
  </si>
  <si>
    <t>Trương Tốn và Phan Thị Diên, D/c Mepu</t>
  </si>
  <si>
    <t>23/QĐST-DS</t>
  </si>
  <si>
    <t>47/DS</t>
  </si>
  <si>
    <t>Trần Thanh Phong - Nguyễn Thị Bên</t>
  </si>
  <si>
    <t>Trả Đơn</t>
  </si>
  <si>
    <t>29/2014/QĐST-DS</t>
  </si>
  <si>
    <t>41/DS</t>
  </si>
  <si>
    <t>26/11/2014</t>
  </si>
  <si>
    <t>Võ Phú - Bùi Thị Liên</t>
  </si>
  <si>
    <t>02/QĐST-KDTM</t>
  </si>
  <si>
    <t>201/DS</t>
  </si>
  <si>
    <t>29/8/2014</t>
  </si>
  <si>
    <t>Nguyễn Thị Thanh</t>
  </si>
  <si>
    <t>Phát mãi tài sản</t>
  </si>
  <si>
    <t>26/10/2012</t>
  </si>
  <si>
    <t>51/DS</t>
  </si>
  <si>
    <t>Nguyễn Văn Thanh</t>
  </si>
  <si>
    <t>15/3/2015</t>
  </si>
  <si>
    <t>194/DS</t>
  </si>
  <si>
    <t>29/5/2015</t>
  </si>
  <si>
    <t>Nguyễn Thị Bé</t>
  </si>
  <si>
    <t>Kê biên xử lý tài sản</t>
  </si>
  <si>
    <t>Chi cục THADS h. Tánh Linh</t>
  </si>
  <si>
    <t xml:space="preserve">VI </t>
  </si>
  <si>
    <t>VII</t>
  </si>
  <si>
    <t>Chi cục THADS h. H.T. Bắc</t>
  </si>
  <si>
    <t>06/KDTM</t>
  </si>
  <si>
    <t>Võ Anh Tuấn</t>
  </si>
  <si>
    <t>02/CNTT</t>
  </si>
  <si>
    <t>Nguyễn Thị Mai</t>
  </si>
  <si>
    <t>Công ty THHH Tấn Phát</t>
  </si>
  <si>
    <t>lê Thị Ca</t>
  </si>
  <si>
    <t>Nguyễn Thế Phong</t>
  </si>
  <si>
    <t>Lê Văn Hồng</t>
  </si>
  <si>
    <t>08/KDTM</t>
  </si>
  <si>
    <t>Nguyễn Thị Ngọc Giang</t>
  </si>
  <si>
    <t>32/DSST</t>
  </si>
  <si>
    <t>Nguyễn Đương Tân</t>
  </si>
  <si>
    <t>09/KDTM</t>
  </si>
  <si>
    <t>Huỳnh Thanh Tú</t>
  </si>
  <si>
    <t>Huỳnh Thanh Tân</t>
  </si>
  <si>
    <t>Công ty TNHH Trường Dũng</t>
  </si>
  <si>
    <t>17/CNTT</t>
  </si>
  <si>
    <t>Nguyễn Văn Hòa</t>
  </si>
  <si>
    <t>06/CNTT</t>
  </si>
  <si>
    <t>Thông Minh Thủy</t>
  </si>
  <si>
    <t>31/CNTT</t>
  </si>
  <si>
    <t>Văn Thị Quý</t>
  </si>
  <si>
    <t>41/CNTT</t>
  </si>
  <si>
    <t>Đồng Em</t>
  </si>
  <si>
    <t>Nguyễn Văn Bảy</t>
  </si>
  <si>
    <t>Huỳnh Thạch Long</t>
  </si>
  <si>
    <t>38/DSST</t>
  </si>
  <si>
    <t>Nguyễn Văn Thiện</t>
  </si>
  <si>
    <t>19/DSST</t>
  </si>
  <si>
    <t>Lê Văn Tính</t>
  </si>
  <si>
    <t>151/DSST</t>
  </si>
  <si>
    <t>Mai Thị Cho</t>
  </si>
  <si>
    <t>03/KDTM</t>
  </si>
  <si>
    <t>Công ty TNHH Thuận Phước</t>
  </si>
  <si>
    <t>1186/KDTM</t>
  </si>
  <si>
    <t>Công ty đầu tư và kinh doanh điện 586</t>
  </si>
  <si>
    <t>11/KDTM</t>
  </si>
  <si>
    <t>Công ty Hồng Trân</t>
  </si>
  <si>
    <t>Nguyễn Thị Thùy Ý</t>
  </si>
  <si>
    <t>43CNTT</t>
  </si>
  <si>
    <t>Nguyễn Trọng Lâm</t>
  </si>
  <si>
    <t>Nguyễn Thị Thọ</t>
  </si>
  <si>
    <t>Chi cục THADS h. H.T. Nam</t>
  </si>
  <si>
    <t>06/2015/QĐST-KDTM</t>
  </si>
  <si>
    <t>07/3/2016</t>
  </si>
  <si>
    <t>Công Ty TNHH Hưng Phú Điền</t>
  </si>
  <si>
    <t>11/2014/KDTM-ST</t>
  </si>
  <si>
    <t>13/5/2014</t>
  </si>
  <si>
    <t>05/10/2015</t>
  </si>
  <si>
    <t>Ngô Đình Tuấn, Nguyễn Thị Hạnh</t>
  </si>
  <si>
    <t>02/2015/QĐST - DS</t>
  </si>
  <si>
    <t>20/01/2015</t>
  </si>
  <si>
    <t>02/6/2015</t>
  </si>
  <si>
    <t>Hồ Xuân Thể, Lê Thị Tuyết</t>
  </si>
  <si>
    <t>43/2014/DSST</t>
  </si>
  <si>
    <t>13/10/2014</t>
  </si>
  <si>
    <t>15/12/2014</t>
  </si>
  <si>
    <t>Trần Phú Thông, Trương Thị Phượng</t>
  </si>
  <si>
    <t>30/2013/QĐST-DS</t>
  </si>
  <si>
    <t>13/9/2013</t>
  </si>
  <si>
    <t>06/5/2013</t>
  </si>
  <si>
    <t>Công Ty TNHH XD Ngân Bình, ông Lưu Hữu Tiến</t>
  </si>
  <si>
    <t>14/2013/QĐST - KDTM</t>
  </si>
  <si>
    <t>23/12/2013</t>
  </si>
  <si>
    <t>10/3/2014</t>
  </si>
  <si>
    <t>Công Ty TNHH TMDL Huyền Trang</t>
  </si>
  <si>
    <t>VIII</t>
  </si>
  <si>
    <t>Chi cục THADS h. Hàm Tân</t>
  </si>
  <si>
    <t>366</t>
  </si>
  <si>
    <t>Cty Cổ Phần Cảnh Viên</t>
  </si>
  <si>
    <t>25/DSST</t>
  </si>
  <si>
    <t>Ngô Viết Tính</t>
  </si>
  <si>
    <t>217</t>
  </si>
  <si>
    <t>05/KDTMST</t>
  </si>
  <si>
    <t>388</t>
  </si>
  <si>
    <t>Trần Văn Hùng, Hồng</t>
  </si>
  <si>
    <t>144</t>
  </si>
  <si>
    <t>Huỳnh Văn Nhân, Trâm</t>
  </si>
  <si>
    <t>330/DSST</t>
  </si>
  <si>
    <t>16</t>
  </si>
  <si>
    <t>Nguyễn Văn An</t>
  </si>
  <si>
    <t>89/DSST</t>
  </si>
  <si>
    <t>304</t>
  </si>
  <si>
    <t>Dương Văn Đời</t>
  </si>
  <si>
    <t>Các bên đương sự thỏa thuận ấn định thời gian trả tiền, xin tự bán tài sản</t>
  </si>
  <si>
    <t>324</t>
  </si>
  <si>
    <t>Lâm Quang Chiến, Hoa</t>
  </si>
  <si>
    <t>Dự kiến kê biên tài sản tháng 05/2016</t>
  </si>
  <si>
    <t>06/KDTMST</t>
  </si>
  <si>
    <t>323</t>
  </si>
  <si>
    <t>Lưu Văn Em</t>
  </si>
  <si>
    <t>67</t>
  </si>
  <si>
    <t>Trần Quang Kanh, Trâm</t>
  </si>
  <si>
    <t>125</t>
  </si>
  <si>
    <t>Hoàng Ngọc Đức, Mùa</t>
  </si>
  <si>
    <t>Dự kiến kê biên tài sản tháng 06/2016</t>
  </si>
  <si>
    <t>04/KDTMST</t>
  </si>
  <si>
    <t>68</t>
  </si>
  <si>
    <t>Nguyễn Thị Tỏa</t>
  </si>
  <si>
    <t>IX</t>
  </si>
  <si>
    <t>X</t>
  </si>
  <si>
    <t>Chi cục THADS h. Phú Quý</t>
  </si>
  <si>
    <t>01/2015/KDTM-ST</t>
  </si>
  <si>
    <t>20/QĐ-THA</t>
  </si>
  <si>
    <t>Phạm Văn Hạnh - Ngô Thị Liễu</t>
  </si>
  <si>
    <t>đang tổ chức kê biên</t>
  </si>
  <si>
    <t>01/2013/QĐST-KDTM</t>
  </si>
  <si>
    <t>08/QĐ-THA</t>
  </si>
  <si>
    <t>Nguyễn Du- Châu Thị Em
Phú Quý - Bình Thuận</t>
  </si>
  <si>
    <t>tiếp tục xác minh tài sản</t>
  </si>
  <si>
    <t>Bình Thuận, ngày 06 tháng 4 năm 2016</t>
  </si>
  <si>
    <t>NGƯỜI LẬP BIỂU</t>
  </si>
  <si>
    <t>Trần Quốc Bảo</t>
  </si>
  <si>
    <t>Trần Nam</t>
  </si>
  <si>
    <t>CỤC THI HÀNH ÁN DÂN SỰ TỈNH BÌNH THUẬN</t>
  </si>
  <si>
    <t>44</t>
  </si>
  <si>
    <t>18/KDTM-ST</t>
  </si>
  <si>
    <t>105/THA</t>
  </si>
  <si>
    <t>NGUYỄN VĂN ĐOAN
Phan Thiết</t>
  </si>
  <si>
    <t xml:space="preserve">06/KDTM-PT </t>
  </si>
  <si>
    <t>150</t>
  </si>
  <si>
    <t>Bùi Thị Hồng, Võ Văn Rơi. Thôn Ung Chiếm, xã Hàm Thắng, HTBắc</t>
  </si>
  <si>
    <t>Tiếp tục hợp đồng bán đấu giá tài sản</t>
  </si>
  <si>
    <t>27</t>
  </si>
  <si>
    <t>Công ty TNHH Hoàng Đạt. Khu phố 7, Đức Long, Phan Thiết</t>
  </si>
  <si>
    <t>11/KDTM-ST</t>
  </si>
  <si>
    <t>Công ty TNHH Celin Thái. Thôn 2, xã Hàm Hiệp, HTBắc</t>
  </si>
  <si>
    <t>33/KDTM-ST</t>
  </si>
  <si>
    <t>103</t>
  </si>
  <si>
    <t>Trần Thị Kim Loan. Thôn 2, xã Hàm Đức, HTBắc</t>
  </si>
  <si>
    <t>185</t>
  </si>
  <si>
    <t>Biện Xuân Thanh, Đinh Hải Nhữ. Khu phố 8, Trần Hưng Đạo, Phan Thiết.</t>
  </si>
  <si>
    <t>Trả dần</t>
  </si>
  <si>
    <t>05/2010/QĐST</t>
  </si>
  <si>
    <t>32</t>
  </si>
  <si>
    <t>Cty TNHH Hoàng Nam
KP 10 - Mũi Né - PT</t>
  </si>
  <si>
    <t>04/2010/QĐST</t>
  </si>
  <si>
    <t>DNTN KS Hiếu Nam
164 Trần Hưng Đạo - PT</t>
  </si>
  <si>
    <t>01/2011/QĐST</t>
  </si>
  <si>
    <t>136</t>
  </si>
  <si>
    <t>Huỳnh Văn Hai - Ng Thị Sanh (kp2 Phú Trinh - PT)</t>
  </si>
  <si>
    <t>04/2011/QĐST</t>
  </si>
  <si>
    <t>268</t>
  </si>
  <si>
    <t>Phan Đình Tạo, Đặng Thị Hường (Liên Hương - Tuy Phong )</t>
  </si>
  <si>
    <t>85</t>
  </si>
  <si>
    <t>79</t>
  </si>
  <si>
    <t>174</t>
  </si>
  <si>
    <t>156</t>
  </si>
  <si>
    <t>215</t>
  </si>
  <si>
    <t>Đang xác minh tài sản</t>
  </si>
  <si>
    <t>204</t>
  </si>
  <si>
    <t>Tự nguyện thi hành</t>
  </si>
  <si>
    <t>02/QĐTMST</t>
  </si>
  <si>
    <t>363</t>
  </si>
  <si>
    <t>Cty TNHH PNP
KCN Phan Thiết</t>
  </si>
  <si>
    <t>28/KDTM-ST</t>
  </si>
  <si>
    <t>CÔNG TY TTNHH NHẬT TIÊN (XUÂN AN)</t>
  </si>
  <si>
    <t>Chờ quyết định của TA</t>
  </si>
  <si>
    <t>2439/KDTM-ST</t>
  </si>
  <si>
    <t>NGUYỄN THỊ DOÃN (H.T.BẮC)</t>
  </si>
  <si>
    <t>08/KDTM-ST</t>
  </si>
  <si>
    <t>LƯU VĂN CẢNH, HỒ THỊ ĐỨC (H.TNAM)</t>
  </si>
  <si>
    <t>Thi hành theo thoả thuận của các bên đương sự</t>
  </si>
  <si>
    <t>59/KDTM-PT</t>
  </si>
  <si>
    <t>PHAN CÔNG THÁI, NGUYỄN THỊ TUYẾT (ĐỨC THẮNG)</t>
  </si>
  <si>
    <t>02/KDTM-ST</t>
  </si>
  <si>
    <t>VŨ VĂN CHẤP, ĐẬU THỊ NGA (H.N.NAM)</t>
  </si>
  <si>
    <t>20/KDTM-ST</t>
  </si>
  <si>
    <t>NGÔ MỚI, TRẦN THỊ MÀI, NGÔ THỊ NGỌC MAI (ĐỨC THẮNG)</t>
  </si>
  <si>
    <t>04/QĐST-KDTM</t>
  </si>
  <si>
    <t>203</t>
  </si>
  <si>
    <t>LÊ THỊ THU HƯƠNG, NGUYỄN ANH TUẤN (LẠC ĐẠO)</t>
  </si>
  <si>
    <t>Đang hợp đồng bán đấu giá tài sản</t>
  </si>
  <si>
    <t>03/QĐST-DS</t>
  </si>
  <si>
    <t>269</t>
  </si>
  <si>
    <t>NGUYỄN VĂN TIẾT, ĐẶNG THỊ MỸ (Phú Thủy)</t>
  </si>
  <si>
    <t>trả dần</t>
  </si>
  <si>
    <t>đang thuyết phục tự nguyện thi hành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</si>
</sst>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1010000]d/m/yyyy;@"/>
    <numFmt numFmtId="180" formatCode="0.0%"/>
    <numFmt numFmtId="181" formatCode="dd/\ mm/yyyy"/>
    <numFmt numFmtId="182" formatCode="dd/mmyyyy"/>
  </numFmts>
  <fonts count="59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26" fillId="9" borderId="11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3" borderId="11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2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24" borderId="11" xfId="0" applyFont="1" applyFill="1" applyBorder="1" applyAlignment="1" quotePrefix="1">
      <alignment vertical="center" wrapText="1"/>
    </xf>
    <xf numFmtId="0" fontId="5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7" fillId="24" borderId="11" xfId="0" applyFont="1" applyFill="1" applyBorder="1" applyAlignment="1" quotePrefix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0" fillId="0" borderId="11" xfId="53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 indent="3"/>
    </xf>
    <xf numFmtId="0" fontId="24" fillId="24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11" fillId="26" borderId="11" xfId="0" applyFont="1" applyFill="1" applyBorder="1" applyAlignment="1" applyProtection="1">
      <alignment horizontal="center" vertical="center"/>
      <protection locked="0"/>
    </xf>
    <xf numFmtId="172" fontId="33" fillId="25" borderId="11" xfId="42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42" applyNumberFormat="1" applyFont="1" applyBorder="1" applyAlignment="1" applyProtection="1">
      <alignment horizontal="right" vertical="center" wrapText="1" indent="1"/>
      <protection/>
    </xf>
    <xf numFmtId="172" fontId="11" fillId="26" borderId="11" xfId="42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172" fontId="34" fillId="24" borderId="11" xfId="42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5" fillId="24" borderId="0" xfId="0" applyFont="1" applyFill="1" applyAlignment="1">
      <alignment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11" xfId="0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172" fontId="0" fillId="24" borderId="11" xfId="42" applyNumberFormat="1" applyFont="1" applyFill="1" applyBorder="1" applyAlignment="1" applyProtection="1">
      <alignment horizontal="right" vertical="center" wrapText="1" indent="1"/>
      <protection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172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>
      <alignment horizontal="center" vertical="center" wrapText="1"/>
    </xf>
    <xf numFmtId="10" fontId="24" fillId="0" borderId="11" xfId="60" applyNumberFormat="1" applyFont="1" applyBorder="1" applyAlignment="1" applyProtection="1">
      <alignment horizontal="right" vertical="center" wrapText="1" indent="1"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49" fontId="4" fillId="20" borderId="11" xfId="0" applyNumberFormat="1" applyFont="1" applyFill="1" applyBorder="1" applyAlignment="1">
      <alignment horizontal="center" vertical="center" wrapText="1"/>
    </xf>
    <xf numFmtId="14" fontId="4" fillId="20" borderId="11" xfId="0" applyNumberFormat="1" applyFont="1" applyFill="1" applyBorder="1" applyAlignment="1">
      <alignment horizontal="center" vertical="center" wrapText="1"/>
    </xf>
    <xf numFmtId="0" fontId="4" fillId="20" borderId="11" xfId="0" applyNumberFormat="1" applyFont="1" applyFill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 wrapText="1"/>
    </xf>
    <xf numFmtId="49" fontId="42" fillId="27" borderId="11" xfId="0" applyNumberFormat="1" applyFont="1" applyFill="1" applyBorder="1" applyAlignment="1">
      <alignment horizontal="center" vertical="center" wrapText="1"/>
    </xf>
    <xf numFmtId="0" fontId="42" fillId="27" borderId="11" xfId="0" applyNumberFormat="1" applyFont="1" applyFill="1" applyBorder="1" applyAlignment="1">
      <alignment horizontal="left" vertical="center" wrapText="1"/>
    </xf>
    <xf numFmtId="49" fontId="42" fillId="27" borderId="16" xfId="0" applyNumberFormat="1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vertical="center" wrapText="1"/>
    </xf>
    <xf numFmtId="172" fontId="43" fillId="20" borderId="1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172" fontId="43" fillId="0" borderId="11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172" fontId="43" fillId="0" borderId="16" xfId="42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2" fillId="27" borderId="11" xfId="0" applyNumberFormat="1" applyFont="1" applyFill="1" applyBorder="1" applyAlignment="1">
      <alignment horizontal="center" vertical="center" wrapText="1"/>
    </xf>
    <xf numFmtId="0" fontId="42" fillId="27" borderId="18" xfId="0" applyNumberFormat="1" applyFont="1" applyFill="1" applyBorder="1" applyAlignment="1">
      <alignment horizontal="center" vertical="center" wrapText="1"/>
    </xf>
    <xf numFmtId="0" fontId="42" fillId="27" borderId="1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14" fontId="7" fillId="27" borderId="16" xfId="0" applyNumberFormat="1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72" fontId="52" fillId="0" borderId="11" xfId="42" applyNumberFormat="1" applyFont="1" applyBorder="1" applyAlignment="1">
      <alignment vertical="center" wrapText="1"/>
    </xf>
    <xf numFmtId="172" fontId="52" fillId="0" borderId="11" xfId="42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left" vertical="center" wrapText="1"/>
    </xf>
    <xf numFmtId="0" fontId="42" fillId="0" borderId="16" xfId="0" applyNumberFormat="1" applyFont="1" applyBorder="1" applyAlignment="1">
      <alignment horizontal="left" vertical="center" wrapText="1"/>
    </xf>
    <xf numFmtId="49" fontId="53" fillId="0" borderId="16" xfId="0" applyNumberFormat="1" applyFont="1" applyBorder="1" applyAlignment="1">
      <alignment horizontal="left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81" fontId="7" fillId="0" borderId="11" xfId="42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72" fontId="7" fillId="0" borderId="11" xfId="42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7" fillId="0" borderId="16" xfId="42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0" fontId="47" fillId="27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3" fillId="20" borderId="11" xfId="0" applyNumberFormat="1" applyFont="1" applyFill="1" applyBorder="1" applyAlignment="1">
      <alignment horizontal="center" vertical="center" wrapText="1"/>
    </xf>
    <xf numFmtId="172" fontId="43" fillId="20" borderId="11" xfId="0" applyNumberFormat="1" applyFont="1" applyFill="1" applyBorder="1" applyAlignment="1">
      <alignment horizontal="center" vertical="center" wrapText="1"/>
    </xf>
    <xf numFmtId="14" fontId="7" fillId="20" borderId="20" xfId="0" applyNumberFormat="1" applyFont="1" applyFill="1" applyBorder="1" applyAlignment="1">
      <alignment horizontal="center" vertical="center" wrapText="1"/>
    </xf>
    <xf numFmtId="49" fontId="7" fillId="20" borderId="20" xfId="0" applyNumberFormat="1" applyFont="1" applyFill="1" applyBorder="1" applyAlignment="1">
      <alignment horizontal="center" vertical="center" wrapText="1"/>
    </xf>
    <xf numFmtId="14" fontId="49" fillId="20" borderId="20" xfId="0" applyNumberFormat="1" applyFont="1" applyFill="1" applyBorder="1" applyAlignment="1">
      <alignment horizontal="center" vertical="center" wrapText="1"/>
    </xf>
    <xf numFmtId="49" fontId="49" fillId="20" borderId="2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14" fontId="32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4" fontId="44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14" fontId="44" fillId="0" borderId="16" xfId="0" applyNumberFormat="1" applyFont="1" applyFill="1" applyBorder="1" applyAlignment="1">
      <alignment horizontal="center" vertical="center" wrapText="1"/>
    </xf>
    <xf numFmtId="14" fontId="7" fillId="20" borderId="11" xfId="0" applyNumberFormat="1" applyFont="1" applyFill="1" applyBorder="1" applyAlignment="1">
      <alignment horizontal="center" vertical="center" wrapText="1"/>
    </xf>
    <xf numFmtId="49" fontId="7" fillId="2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172" fontId="49" fillId="27" borderId="11" xfId="42" applyNumberFormat="1" applyFont="1" applyFill="1" applyBorder="1" applyAlignment="1">
      <alignment horizontal="center" vertical="center" wrapText="1"/>
    </xf>
    <xf numFmtId="172" fontId="49" fillId="27" borderId="16" xfId="42" applyNumberFormat="1" applyFont="1" applyFill="1" applyBorder="1" applyAlignment="1">
      <alignment horizontal="center" vertical="center" wrapText="1"/>
    </xf>
    <xf numFmtId="172" fontId="49" fillId="0" borderId="11" xfId="42" applyNumberFormat="1" applyFont="1" applyBorder="1" applyAlignment="1">
      <alignment horizontal="right" vertical="center" wrapText="1"/>
    </xf>
    <xf numFmtId="172" fontId="49" fillId="0" borderId="18" xfId="42" applyNumberFormat="1" applyFont="1" applyBorder="1" applyAlignment="1">
      <alignment horizontal="right" vertical="center" wrapText="1"/>
    </xf>
    <xf numFmtId="172" fontId="49" fillId="0" borderId="11" xfId="42" applyNumberFormat="1" applyFont="1" applyBorder="1" applyAlignment="1">
      <alignment horizontal="right" vertical="center" wrapText="1"/>
    </xf>
    <xf numFmtId="172" fontId="49" fillId="0" borderId="11" xfId="42" applyNumberFormat="1" applyFont="1" applyBorder="1" applyAlignment="1">
      <alignment vertical="center" wrapText="1"/>
    </xf>
    <xf numFmtId="172" fontId="49" fillId="0" borderId="11" xfId="42" applyNumberFormat="1" applyFont="1" applyBorder="1" applyAlignment="1">
      <alignment horizontal="center" vertical="center" wrapText="1"/>
    </xf>
    <xf numFmtId="172" fontId="49" fillId="0" borderId="11" xfId="42" applyNumberFormat="1" applyFont="1" applyBorder="1" applyAlignment="1">
      <alignment horizontal="left" vertical="center" wrapText="1"/>
    </xf>
    <xf numFmtId="172" fontId="49" fillId="0" borderId="16" xfId="42" applyNumberFormat="1" applyFont="1" applyBorder="1" applyAlignment="1">
      <alignment vertical="center" wrapText="1"/>
    </xf>
    <xf numFmtId="172" fontId="49" fillId="0" borderId="16" xfId="42" applyNumberFormat="1" applyFont="1" applyBorder="1" applyAlignment="1">
      <alignment horizontal="center" vertical="center" wrapText="1"/>
    </xf>
    <xf numFmtId="172" fontId="49" fillId="0" borderId="11" xfId="42" applyNumberFormat="1" applyFont="1" applyBorder="1" applyAlignment="1">
      <alignment vertical="center" wrapText="1"/>
    </xf>
    <xf numFmtId="172" fontId="49" fillId="0" borderId="16" xfId="42" applyNumberFormat="1" applyFont="1" applyBorder="1" applyAlignment="1">
      <alignment horizontal="left" vertical="center" wrapText="1"/>
    </xf>
    <xf numFmtId="172" fontId="49" fillId="0" borderId="11" xfId="42" applyNumberFormat="1" applyFont="1" applyFill="1" applyBorder="1" applyAlignment="1">
      <alignment horizontal="center" vertical="center" wrapText="1"/>
    </xf>
    <xf numFmtId="172" fontId="49" fillId="0" borderId="16" xfId="42" applyNumberFormat="1" applyFont="1" applyFill="1" applyBorder="1" applyAlignment="1">
      <alignment horizontal="center" vertical="center" wrapText="1"/>
    </xf>
    <xf numFmtId="172" fontId="49" fillId="27" borderId="20" xfId="42" applyNumberFormat="1" applyFont="1" applyFill="1" applyBorder="1" applyAlignment="1">
      <alignment vertical="center" wrapText="1"/>
    </xf>
    <xf numFmtId="172" fontId="49" fillId="27" borderId="20" xfId="42" applyNumberFormat="1" applyFont="1" applyFill="1" applyBorder="1" applyAlignment="1">
      <alignment horizontal="center" vertical="center" wrapText="1"/>
    </xf>
    <xf numFmtId="172" fontId="47" fillId="20" borderId="11" xfId="42" applyNumberFormat="1" applyFont="1" applyFill="1" applyBorder="1" applyAlignment="1">
      <alignment vertical="center" wrapText="1"/>
    </xf>
    <xf numFmtId="172" fontId="47" fillId="20" borderId="11" xfId="42" applyNumberFormat="1" applyFont="1" applyFill="1" applyBorder="1" applyAlignment="1">
      <alignment horizontal="center" vertical="center" wrapText="1"/>
    </xf>
    <xf numFmtId="172" fontId="43" fillId="0" borderId="11" xfId="42" applyNumberFormat="1" applyFont="1" applyBorder="1" applyAlignment="1">
      <alignment vertical="center" wrapText="1"/>
    </xf>
    <xf numFmtId="172" fontId="43" fillId="0" borderId="11" xfId="42" applyNumberFormat="1" applyFont="1" applyBorder="1" applyAlignment="1">
      <alignment horizontal="left" vertical="center" wrapText="1"/>
    </xf>
    <xf numFmtId="172" fontId="43" fillId="0" borderId="16" xfId="42" applyNumberFormat="1" applyFont="1" applyBorder="1" applyAlignment="1">
      <alignment vertical="center" wrapText="1"/>
    </xf>
    <xf numFmtId="172" fontId="49" fillId="20" borderId="20" xfId="42" applyNumberFormat="1" applyFont="1" applyFill="1" applyBorder="1" applyAlignment="1">
      <alignment horizontal="left" vertical="center" wrapText="1"/>
    </xf>
    <xf numFmtId="172" fontId="49" fillId="20" borderId="20" xfId="42" applyNumberFormat="1" applyFont="1" applyFill="1" applyBorder="1" applyAlignment="1">
      <alignment horizontal="center" vertical="center" wrapText="1"/>
    </xf>
    <xf numFmtId="172" fontId="49" fillId="27" borderId="16" xfId="42" applyNumberFormat="1" applyFont="1" applyFill="1" applyBorder="1" applyAlignment="1">
      <alignment horizontal="right" vertical="center" wrapText="1"/>
    </xf>
    <xf numFmtId="172" fontId="49" fillId="0" borderId="11" xfId="42" applyNumberFormat="1" applyFont="1" applyFill="1" applyBorder="1" applyAlignment="1">
      <alignment vertical="center" wrapText="1"/>
    </xf>
    <xf numFmtId="172" fontId="43" fillId="0" borderId="11" xfId="42" applyNumberFormat="1" applyFont="1" applyFill="1" applyBorder="1" applyAlignment="1">
      <alignment horizontal="center" vertical="center" wrapText="1"/>
    </xf>
    <xf numFmtId="172" fontId="43" fillId="0" borderId="18" xfId="42" applyNumberFormat="1" applyFont="1" applyFill="1" applyBorder="1" applyAlignment="1">
      <alignment horizontal="center" vertical="center" wrapText="1"/>
    </xf>
    <xf numFmtId="172" fontId="43" fillId="0" borderId="16" xfId="42" applyNumberFormat="1" applyFont="1" applyFill="1" applyBorder="1" applyAlignment="1">
      <alignment horizontal="center" vertical="center" wrapText="1"/>
    </xf>
    <xf numFmtId="172" fontId="49" fillId="20" borderId="11" xfId="42" applyNumberFormat="1" applyFont="1" applyFill="1" applyBorder="1" applyAlignment="1">
      <alignment horizontal="left" vertical="center" wrapText="1"/>
    </xf>
    <xf numFmtId="172" fontId="49" fillId="20" borderId="11" xfId="42" applyNumberFormat="1" applyFont="1" applyFill="1" applyBorder="1" applyAlignment="1">
      <alignment horizontal="center" vertical="center" wrapText="1"/>
    </xf>
    <xf numFmtId="0" fontId="55" fillId="20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left" wrapText="1"/>
    </xf>
    <xf numFmtId="172" fontId="56" fillId="0" borderId="11" xfId="0" applyNumberFormat="1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20" borderId="20" xfId="0" applyNumberFormat="1" applyFont="1" applyFill="1" applyBorder="1" applyAlignment="1">
      <alignment horizontal="left" vertical="center" wrapText="1"/>
    </xf>
    <xf numFmtId="49" fontId="56" fillId="20" borderId="2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left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5" fillId="20" borderId="20" xfId="0" applyNumberFormat="1" applyFont="1" applyFill="1" applyBorder="1" applyAlignment="1">
      <alignment horizontal="left" vertical="center" wrapText="1"/>
    </xf>
    <xf numFmtId="49" fontId="55" fillId="20" borderId="2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49" fontId="56" fillId="20" borderId="11" xfId="0" applyNumberFormat="1" applyFont="1" applyFill="1" applyBorder="1" applyAlignment="1">
      <alignment horizontal="center" vertical="center" wrapText="1"/>
    </xf>
    <xf numFmtId="0" fontId="56" fillId="2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20" borderId="20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27" borderId="16" xfId="0" applyFont="1" applyFill="1" applyBorder="1" applyAlignment="1">
      <alignment vertical="center" wrapText="1"/>
    </xf>
    <xf numFmtId="0" fontId="49" fillId="20" borderId="20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20" borderId="1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27" borderId="20" xfId="0" applyFont="1" applyFill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56" fillId="0" borderId="16" xfId="0" applyNumberFormat="1" applyFont="1" applyFill="1" applyBorder="1" applyAlignment="1">
      <alignment horizontal="left" vertical="center" wrapText="1"/>
    </xf>
    <xf numFmtId="0" fontId="42" fillId="0" borderId="18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27" borderId="16" xfId="0" applyNumberFormat="1" applyFont="1" applyFill="1" applyBorder="1" applyAlignment="1">
      <alignment horizontal="left" vertical="center" wrapText="1"/>
    </xf>
    <xf numFmtId="0" fontId="55" fillId="20" borderId="11" xfId="0" applyFont="1" applyFill="1" applyBorder="1" applyAlignment="1">
      <alignment horizontal="left" vertical="center" wrapText="1"/>
    </xf>
    <xf numFmtId="0" fontId="42" fillId="20" borderId="20" xfId="0" applyFont="1" applyFill="1" applyBorder="1" applyAlignment="1">
      <alignment horizontal="left" vertical="center" wrapText="1"/>
    </xf>
    <xf numFmtId="0" fontId="57" fillId="20" borderId="2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27" borderId="16" xfId="0" applyNumberFormat="1" applyFont="1" applyFill="1" applyBorder="1" applyAlignment="1">
      <alignment horizontal="left" vertical="center" wrapText="1"/>
    </xf>
    <xf numFmtId="0" fontId="42" fillId="20" borderId="11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vertical="center" wrapText="1"/>
    </xf>
    <xf numFmtId="14" fontId="32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vertical="center" wrapText="1"/>
    </xf>
    <xf numFmtId="172" fontId="49" fillId="0" borderId="16" xfId="42" applyNumberFormat="1" applyFont="1" applyFill="1" applyBorder="1" applyAlignment="1">
      <alignment vertical="center" wrapText="1"/>
    </xf>
    <xf numFmtId="0" fontId="56" fillId="0" borderId="16" xfId="0" applyNumberFormat="1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38" fillId="17" borderId="11" xfId="0" applyFont="1" applyFill="1" applyBorder="1" applyAlignment="1">
      <alignment horizontal="center" vertical="center" wrapText="1"/>
    </xf>
    <xf numFmtId="0" fontId="41" fillId="12" borderId="0" xfId="0" applyFont="1" applyFill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49" fontId="7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2" fillId="0" borderId="11" xfId="0" applyNumberFormat="1" applyFont="1" applyBorder="1" applyAlignment="1">
      <alignment horizontal="left" vertical="center" wrapText="1"/>
    </xf>
    <xf numFmtId="3" fontId="49" fillId="0" borderId="11" xfId="42" applyNumberFormat="1" applyFont="1" applyBorder="1" applyAlignment="1">
      <alignment horizontal="righ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left" vertical="center" wrapText="1"/>
    </xf>
    <xf numFmtId="0" fontId="58" fillId="0" borderId="11" xfId="0" applyNumberFormat="1" applyFont="1" applyBorder="1" applyAlignment="1">
      <alignment vertical="center" wrapText="1"/>
    </xf>
    <xf numFmtId="0" fontId="42" fillId="0" borderId="11" xfId="0" applyNumberFormat="1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0" fontId="42" fillId="27" borderId="11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left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vertical="center" wrapText="1"/>
    </xf>
    <xf numFmtId="0" fontId="58" fillId="0" borderId="16" xfId="0" applyNumberFormat="1" applyFont="1" applyBorder="1" applyAlignment="1">
      <alignment horizontal="left" vertical="center" wrapText="1"/>
    </xf>
    <xf numFmtId="3" fontId="49" fillId="0" borderId="16" xfId="42" applyNumberFormat="1" applyFont="1" applyBorder="1" applyAlignment="1">
      <alignment horizontal="right" vertical="center" wrapText="1"/>
    </xf>
    <xf numFmtId="3" fontId="49" fillId="0" borderId="16" xfId="42" applyNumberFormat="1" applyFont="1" applyBorder="1" applyAlignment="1">
      <alignment horizontal="right" vertical="center" wrapText="1"/>
    </xf>
    <xf numFmtId="0" fontId="58" fillId="0" borderId="16" xfId="0" applyNumberFormat="1" applyFont="1" applyBorder="1" applyAlignment="1">
      <alignment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7" fillId="20" borderId="21" xfId="0" applyNumberFormat="1" applyFont="1" applyFill="1" applyBorder="1" applyAlignment="1">
      <alignment horizontal="center" vertical="center" wrapText="1"/>
    </xf>
    <xf numFmtId="49" fontId="47" fillId="20" borderId="2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49" fontId="48" fillId="20" borderId="21" xfId="0" applyNumberFormat="1" applyFont="1" applyFill="1" applyBorder="1" applyAlignment="1">
      <alignment horizontal="center" vertical="center" wrapText="1"/>
    </xf>
    <xf numFmtId="49" fontId="48" fillId="20" borderId="22" xfId="0" applyNumberFormat="1" applyFont="1" applyFill="1" applyBorder="1" applyAlignment="1">
      <alignment horizontal="center" vertical="center" wrapText="1"/>
    </xf>
    <xf numFmtId="49" fontId="48" fillId="20" borderId="23" xfId="0" applyNumberFormat="1" applyFont="1" applyFill="1" applyBorder="1" applyAlignment="1">
      <alignment horizontal="center" vertical="center" wrapText="1"/>
    </xf>
    <xf numFmtId="49" fontId="48" fillId="20" borderId="12" xfId="0" applyNumberFormat="1" applyFont="1" applyFill="1" applyBorder="1" applyAlignment="1">
      <alignment horizontal="center" vertical="center" wrapText="1"/>
    </xf>
    <xf numFmtId="49" fontId="48" fillId="20" borderId="24" xfId="0" applyNumberFormat="1" applyFont="1" applyFill="1" applyBorder="1" applyAlignment="1">
      <alignment horizontal="center" vertical="center" wrapText="1"/>
    </xf>
    <xf numFmtId="49" fontId="48" fillId="2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49" fontId="4" fillId="20" borderId="14" xfId="0" applyNumberFormat="1" applyFont="1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54" fillId="0" borderId="26" xfId="0" applyFont="1" applyBorder="1" applyAlignment="1">
      <alignment horizontal="center" wrapText="1"/>
    </xf>
    <xf numFmtId="0" fontId="39" fillId="8" borderId="0" xfId="0" applyFont="1" applyFill="1" applyBorder="1" applyAlignment="1">
      <alignment horizontal="center" vertical="center"/>
    </xf>
    <xf numFmtId="0" fontId="40" fillId="17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0" fontId="24" fillId="0" borderId="14" xfId="60" applyNumberFormat="1" applyFont="1" applyBorder="1" applyAlignment="1" applyProtection="1">
      <alignment horizontal="center" vertical="center" wrapText="1"/>
      <protection/>
    </xf>
    <xf numFmtId="10" fontId="24" fillId="0" borderId="27" xfId="60" applyNumberFormat="1" applyFont="1" applyBorder="1" applyAlignment="1" applyProtection="1">
      <alignment horizontal="center" vertical="center" wrapText="1"/>
      <protection/>
    </xf>
    <xf numFmtId="10" fontId="24" fillId="0" borderId="12" xfId="60" applyNumberFormat="1" applyFont="1" applyBorder="1" applyAlignment="1" applyProtection="1">
      <alignment horizontal="center" vertical="center" wrapText="1"/>
      <protection/>
    </xf>
    <xf numFmtId="0" fontId="41" fillId="26" borderId="0" xfId="0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</xdr:row>
      <xdr:rowOff>247650</xdr:rowOff>
    </xdr:from>
    <xdr:to>
      <xdr:col>10</xdr:col>
      <xdr:colOff>390525</xdr:colOff>
      <xdr:row>3</xdr:row>
      <xdr:rowOff>247650</xdr:rowOff>
    </xdr:to>
    <xdr:sp>
      <xdr:nvSpPr>
        <xdr:cNvPr id="1" name="Straight Connector 4"/>
        <xdr:cNvSpPr>
          <a:spLocks/>
        </xdr:cNvSpPr>
      </xdr:nvSpPr>
      <xdr:spPr>
        <a:xfrm>
          <a:off x="8020050" y="1114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Normal="85" zoomScaleSheetLayoutView="100" zoomScalePageLayoutView="0" workbookViewId="0" topLeftCell="A91">
      <selection activeCell="L99" sqref="L99"/>
    </sheetView>
  </sheetViews>
  <sheetFormatPr defaultColWidth="9.00390625" defaultRowHeight="14.25"/>
  <cols>
    <col min="1" max="1" width="4.125" style="3" customWidth="1"/>
    <col min="2" max="2" width="11.875" style="3" customWidth="1"/>
    <col min="3" max="3" width="9.25390625" style="23" customWidth="1"/>
    <col min="4" max="4" width="9.50390625" style="3" customWidth="1"/>
    <col min="5" max="5" width="10.00390625" style="3" customWidth="1"/>
    <col min="6" max="6" width="13.25390625" style="69" customWidth="1"/>
    <col min="7" max="7" width="20.375" style="3" customWidth="1"/>
    <col min="8" max="8" width="11.625" style="3" customWidth="1"/>
    <col min="9" max="9" width="10.50390625" style="3" customWidth="1"/>
    <col min="10" max="10" width="11.875" style="3" customWidth="1"/>
    <col min="11" max="11" width="11.00390625" style="3" customWidth="1"/>
    <col min="12" max="12" width="8.375" style="23" customWidth="1"/>
    <col min="13" max="16384" width="9.00390625" style="3" customWidth="1"/>
  </cols>
  <sheetData>
    <row r="1" spans="1:12" ht="4.5" customHeight="1">
      <c r="A1" s="333"/>
      <c r="B1" s="333"/>
      <c r="C1" s="45"/>
      <c r="D1" s="2"/>
      <c r="E1" s="2"/>
      <c r="F1" s="66"/>
      <c r="G1" s="2"/>
      <c r="H1" s="2"/>
      <c r="I1" s="2"/>
      <c r="J1" s="2"/>
      <c r="K1" s="334"/>
      <c r="L1" s="334"/>
    </row>
    <row r="2" spans="1:12" ht="17.25" customHeight="1">
      <c r="A2" s="337" t="s">
        <v>264</v>
      </c>
      <c r="B2" s="337"/>
      <c r="C2" s="337"/>
      <c r="D2" s="336" t="s">
        <v>391</v>
      </c>
      <c r="E2" s="336"/>
      <c r="F2" s="336"/>
      <c r="G2" s="336"/>
      <c r="H2" s="336"/>
      <c r="I2" s="342" t="s">
        <v>388</v>
      </c>
      <c r="J2" s="342"/>
      <c r="K2" s="342"/>
      <c r="L2" s="342"/>
    </row>
    <row r="3" spans="1:12" ht="46.5" customHeight="1">
      <c r="A3" s="336" t="s">
        <v>1145</v>
      </c>
      <c r="B3" s="336"/>
      <c r="C3" s="336"/>
      <c r="D3" s="336"/>
      <c r="E3" s="336"/>
      <c r="F3" s="336"/>
      <c r="G3" s="336"/>
      <c r="H3" s="336"/>
      <c r="I3" s="342"/>
      <c r="J3" s="342"/>
      <c r="K3" s="342"/>
      <c r="L3" s="342"/>
    </row>
    <row r="4" spans="1:12" ht="21" customHeight="1">
      <c r="A4" s="337" t="s">
        <v>263</v>
      </c>
      <c r="B4" s="337"/>
      <c r="C4" s="337"/>
      <c r="D4" s="336"/>
      <c r="E4" s="336"/>
      <c r="F4" s="336"/>
      <c r="G4" s="336"/>
      <c r="H4" s="336"/>
      <c r="I4" s="342"/>
      <c r="J4" s="342"/>
      <c r="K4" s="342"/>
      <c r="L4" s="342"/>
    </row>
    <row r="5" spans="1:12" ht="30" customHeight="1">
      <c r="A5" s="336" t="s">
        <v>262</v>
      </c>
      <c r="B5" s="336"/>
      <c r="C5" s="336"/>
      <c r="D5" s="2"/>
      <c r="E5" s="2"/>
      <c r="F5" s="66"/>
      <c r="G5" s="2"/>
      <c r="H5" s="2"/>
      <c r="I5" s="342"/>
      <c r="J5" s="342"/>
      <c r="K5" s="342"/>
      <c r="L5" s="342"/>
    </row>
    <row r="6" spans="1:12" ht="20.25" customHeight="1">
      <c r="A6" s="4"/>
      <c r="B6" s="4"/>
      <c r="C6" s="46"/>
      <c r="D6" s="5"/>
      <c r="E6" s="5"/>
      <c r="F6" s="67"/>
      <c r="G6" s="5"/>
      <c r="H6" s="5"/>
      <c r="I6" s="5"/>
      <c r="J6" s="343" t="s">
        <v>2</v>
      </c>
      <c r="K6" s="343"/>
      <c r="L6" s="343"/>
    </row>
    <row r="7" spans="1:12" s="6" customFormat="1" ht="57.75" customHeight="1">
      <c r="A7" s="335" t="s">
        <v>9</v>
      </c>
      <c r="B7" s="71" t="s">
        <v>23</v>
      </c>
      <c r="C7" s="71" t="s">
        <v>24</v>
      </c>
      <c r="D7" s="71" t="s">
        <v>17</v>
      </c>
      <c r="E7" s="71" t="s">
        <v>25</v>
      </c>
      <c r="F7" s="68" t="s">
        <v>18</v>
      </c>
      <c r="G7" s="71" t="s">
        <v>26</v>
      </c>
      <c r="H7" s="71" t="s">
        <v>3</v>
      </c>
      <c r="I7" s="71" t="s">
        <v>4</v>
      </c>
      <c r="J7" s="71" t="s">
        <v>5</v>
      </c>
      <c r="K7" s="71" t="s">
        <v>6</v>
      </c>
      <c r="L7" s="71" t="s">
        <v>8</v>
      </c>
    </row>
    <row r="8" spans="1:12" s="6" customFormat="1" ht="15" customHeight="1">
      <c r="A8" s="335"/>
      <c r="B8" s="242">
        <v>1</v>
      </c>
      <c r="C8" s="243" t="s">
        <v>10</v>
      </c>
      <c r="D8" s="243" t="s">
        <v>11</v>
      </c>
      <c r="E8" s="243" t="s">
        <v>12</v>
      </c>
      <c r="F8" s="244" t="s">
        <v>13</v>
      </c>
      <c r="G8" s="243" t="s">
        <v>14</v>
      </c>
      <c r="H8" s="243" t="s">
        <v>15</v>
      </c>
      <c r="I8" s="243" t="s">
        <v>16</v>
      </c>
      <c r="J8" s="243" t="s">
        <v>22</v>
      </c>
      <c r="K8" s="243" t="s">
        <v>20</v>
      </c>
      <c r="L8" s="243" t="s">
        <v>21</v>
      </c>
    </row>
    <row r="9" spans="1:12" s="72" customFormat="1" ht="24.75" customHeight="1">
      <c r="A9" s="338" t="s">
        <v>7</v>
      </c>
      <c r="B9" s="339"/>
      <c r="C9" s="165">
        <f>COUNTA(C10:C375)</f>
        <v>355</v>
      </c>
      <c r="D9" s="165">
        <f>COUNTA(D10:D375)</f>
        <v>355</v>
      </c>
      <c r="E9" s="165">
        <f>COUNTA(E10:E375)</f>
        <v>355</v>
      </c>
      <c r="F9" s="165">
        <f>COUNTA(F10:F375)</f>
        <v>355</v>
      </c>
      <c r="G9" s="165">
        <f>COUNTA(G10:G375)</f>
        <v>355</v>
      </c>
      <c r="H9" s="166">
        <f>SUM(H11:H375)</f>
        <v>586209096</v>
      </c>
      <c r="I9" s="166">
        <f>SUM(I11:I375)</f>
        <v>70577129</v>
      </c>
      <c r="J9" s="166">
        <f>SUM(J11:J375)</f>
        <v>515631967</v>
      </c>
      <c r="K9" s="165">
        <f>COUNTA(K10:K375)</f>
        <v>355</v>
      </c>
      <c r="L9" s="165">
        <f>COUNTA(L10:L375)</f>
        <v>235</v>
      </c>
    </row>
    <row r="10" spans="1:12" s="72" customFormat="1" ht="24.75" customHeight="1">
      <c r="A10" s="87" t="s">
        <v>0</v>
      </c>
      <c r="B10" s="344" t="s">
        <v>27</v>
      </c>
      <c r="C10" s="345"/>
      <c r="D10" s="88"/>
      <c r="E10" s="89"/>
      <c r="F10" s="90"/>
      <c r="G10" s="91"/>
      <c r="H10" s="200"/>
      <c r="I10" s="200"/>
      <c r="J10" s="201"/>
      <c r="K10" s="90"/>
      <c r="L10" s="88"/>
    </row>
    <row r="11" spans="1:12" s="6" customFormat="1" ht="38.25" customHeight="1">
      <c r="A11" s="47">
        <v>1</v>
      </c>
      <c r="B11" s="294" t="s">
        <v>392</v>
      </c>
      <c r="C11" s="295">
        <v>40787</v>
      </c>
      <c r="D11" s="296" t="s">
        <v>393</v>
      </c>
      <c r="E11" s="295">
        <v>40842</v>
      </c>
      <c r="F11" s="297" t="s">
        <v>114</v>
      </c>
      <c r="G11" s="298" t="s">
        <v>394</v>
      </c>
      <c r="H11" s="299">
        <v>1172747</v>
      </c>
      <c r="I11" s="299">
        <v>465000</v>
      </c>
      <c r="J11" s="299">
        <f>H11-I11</f>
        <v>707747</v>
      </c>
      <c r="K11" s="298" t="s">
        <v>268</v>
      </c>
      <c r="L11" s="300" t="s">
        <v>395</v>
      </c>
    </row>
    <row r="12" spans="1:12" s="6" customFormat="1" ht="37.5" customHeight="1">
      <c r="A12" s="47">
        <v>2</v>
      </c>
      <c r="B12" s="294" t="s">
        <v>396</v>
      </c>
      <c r="C12" s="295">
        <v>40907</v>
      </c>
      <c r="D12" s="296" t="s">
        <v>397</v>
      </c>
      <c r="E12" s="295">
        <v>40962</v>
      </c>
      <c r="F12" s="297" t="s">
        <v>281</v>
      </c>
      <c r="G12" s="301" t="s">
        <v>398</v>
      </c>
      <c r="H12" s="299">
        <v>2328276</v>
      </c>
      <c r="I12" s="299">
        <v>0</v>
      </c>
      <c r="J12" s="299">
        <f aca="true" t="shared" si="0" ref="J12:J43">H12-I12</f>
        <v>2328276</v>
      </c>
      <c r="K12" s="298" t="s">
        <v>268</v>
      </c>
      <c r="L12" s="300" t="s">
        <v>395</v>
      </c>
    </row>
    <row r="13" spans="1:12" s="6" customFormat="1" ht="34.5" customHeight="1">
      <c r="A13" s="47">
        <v>3</v>
      </c>
      <c r="B13" s="294" t="s">
        <v>1147</v>
      </c>
      <c r="C13" s="302">
        <v>40774</v>
      </c>
      <c r="D13" s="296" t="s">
        <v>1148</v>
      </c>
      <c r="E13" s="295">
        <v>40962</v>
      </c>
      <c r="F13" s="297" t="s">
        <v>281</v>
      </c>
      <c r="G13" s="301" t="s">
        <v>1149</v>
      </c>
      <c r="H13" s="299">
        <v>4298796</v>
      </c>
      <c r="I13" s="299">
        <v>0</v>
      </c>
      <c r="J13" s="299">
        <f t="shared" si="0"/>
        <v>4298796</v>
      </c>
      <c r="K13" s="298" t="s">
        <v>268</v>
      </c>
      <c r="L13" s="300" t="s">
        <v>395</v>
      </c>
    </row>
    <row r="14" spans="1:12" s="6" customFormat="1" ht="37.5" customHeight="1">
      <c r="A14" s="47">
        <v>4</v>
      </c>
      <c r="B14" s="303" t="s">
        <v>399</v>
      </c>
      <c r="C14" s="302">
        <v>40995</v>
      </c>
      <c r="D14" s="304" t="s">
        <v>400</v>
      </c>
      <c r="E14" s="295">
        <v>41073</v>
      </c>
      <c r="F14" s="297" t="s">
        <v>89</v>
      </c>
      <c r="G14" s="303" t="s">
        <v>401</v>
      </c>
      <c r="H14" s="299">
        <v>632600</v>
      </c>
      <c r="I14" s="299">
        <v>0</v>
      </c>
      <c r="J14" s="299">
        <f t="shared" si="0"/>
        <v>632600</v>
      </c>
      <c r="K14" s="298" t="s">
        <v>268</v>
      </c>
      <c r="L14" s="300" t="s">
        <v>395</v>
      </c>
    </row>
    <row r="15" spans="1:12" s="6" customFormat="1" ht="36.75" customHeight="1">
      <c r="A15" s="47">
        <v>5</v>
      </c>
      <c r="B15" s="303" t="s">
        <v>402</v>
      </c>
      <c r="C15" s="302">
        <v>40751</v>
      </c>
      <c r="D15" s="304" t="s">
        <v>403</v>
      </c>
      <c r="E15" s="295">
        <v>40828</v>
      </c>
      <c r="F15" s="297" t="s">
        <v>89</v>
      </c>
      <c r="G15" s="303" t="s">
        <v>404</v>
      </c>
      <c r="H15" s="299">
        <v>3253250</v>
      </c>
      <c r="I15" s="299">
        <v>300000</v>
      </c>
      <c r="J15" s="299">
        <f t="shared" si="0"/>
        <v>2953250</v>
      </c>
      <c r="K15" s="298" t="s">
        <v>268</v>
      </c>
      <c r="L15" s="300" t="s">
        <v>395</v>
      </c>
    </row>
    <row r="16" spans="1:12" s="6" customFormat="1" ht="36.75" customHeight="1">
      <c r="A16" s="47">
        <v>6</v>
      </c>
      <c r="B16" s="303" t="s">
        <v>405</v>
      </c>
      <c r="C16" s="295">
        <v>40854</v>
      </c>
      <c r="D16" s="304" t="s">
        <v>406</v>
      </c>
      <c r="E16" s="295">
        <v>40869</v>
      </c>
      <c r="F16" s="297" t="s">
        <v>89</v>
      </c>
      <c r="G16" s="303" t="s">
        <v>407</v>
      </c>
      <c r="H16" s="299">
        <v>2045859</v>
      </c>
      <c r="I16" s="299">
        <v>0</v>
      </c>
      <c r="J16" s="299">
        <f t="shared" si="0"/>
        <v>2045859</v>
      </c>
      <c r="K16" s="298" t="s">
        <v>268</v>
      </c>
      <c r="L16" s="300" t="s">
        <v>395</v>
      </c>
    </row>
    <row r="17" spans="1:12" s="6" customFormat="1" ht="42" customHeight="1">
      <c r="A17" s="47">
        <v>7</v>
      </c>
      <c r="B17" s="303" t="s">
        <v>408</v>
      </c>
      <c r="C17" s="295">
        <v>40889</v>
      </c>
      <c r="D17" s="304" t="s">
        <v>409</v>
      </c>
      <c r="E17" s="295">
        <v>40913</v>
      </c>
      <c r="F17" s="297" t="s">
        <v>89</v>
      </c>
      <c r="G17" s="303" t="s">
        <v>410</v>
      </c>
      <c r="H17" s="299">
        <v>1204637</v>
      </c>
      <c r="I17" s="299">
        <v>0</v>
      </c>
      <c r="J17" s="299">
        <f t="shared" si="0"/>
        <v>1204637</v>
      </c>
      <c r="K17" s="298" t="s">
        <v>268</v>
      </c>
      <c r="L17" s="300" t="s">
        <v>395</v>
      </c>
    </row>
    <row r="18" spans="1:12" s="6" customFormat="1" ht="42.75" customHeight="1">
      <c r="A18" s="47">
        <v>8</v>
      </c>
      <c r="B18" s="294" t="s">
        <v>1150</v>
      </c>
      <c r="C18" s="295">
        <v>40633</v>
      </c>
      <c r="D18" s="296" t="s">
        <v>1151</v>
      </c>
      <c r="E18" s="295">
        <v>40696</v>
      </c>
      <c r="F18" s="297" t="s">
        <v>281</v>
      </c>
      <c r="G18" s="301" t="s">
        <v>1152</v>
      </c>
      <c r="H18" s="299">
        <v>1702867</v>
      </c>
      <c r="I18" s="299">
        <v>0</v>
      </c>
      <c r="J18" s="299">
        <f t="shared" si="0"/>
        <v>1702867</v>
      </c>
      <c r="K18" s="298" t="s">
        <v>268</v>
      </c>
      <c r="L18" s="300" t="s">
        <v>1153</v>
      </c>
    </row>
    <row r="19" spans="1:12" s="6" customFormat="1" ht="41.25" customHeight="1">
      <c r="A19" s="47">
        <v>9</v>
      </c>
      <c r="B19" s="294" t="s">
        <v>399</v>
      </c>
      <c r="C19" s="295">
        <v>40671</v>
      </c>
      <c r="D19" s="296" t="s">
        <v>1154</v>
      </c>
      <c r="E19" s="295">
        <v>40828</v>
      </c>
      <c r="F19" s="297" t="s">
        <v>281</v>
      </c>
      <c r="G19" s="301" t="s">
        <v>1155</v>
      </c>
      <c r="H19" s="299">
        <v>1046664</v>
      </c>
      <c r="I19" s="299">
        <v>0</v>
      </c>
      <c r="J19" s="299">
        <f t="shared" si="0"/>
        <v>1046664</v>
      </c>
      <c r="K19" s="298" t="s">
        <v>268</v>
      </c>
      <c r="L19" s="300" t="s">
        <v>1153</v>
      </c>
    </row>
    <row r="20" spans="1:12" s="6" customFormat="1" ht="42.75" customHeight="1">
      <c r="A20" s="47">
        <v>10</v>
      </c>
      <c r="B20" s="294" t="s">
        <v>1156</v>
      </c>
      <c r="C20" s="295">
        <v>40549</v>
      </c>
      <c r="D20" s="296" t="s">
        <v>1146</v>
      </c>
      <c r="E20" s="295">
        <v>40849</v>
      </c>
      <c r="F20" s="297" t="s">
        <v>114</v>
      </c>
      <c r="G20" s="301" t="s">
        <v>1157</v>
      </c>
      <c r="H20" s="299">
        <v>2757374</v>
      </c>
      <c r="I20" s="299">
        <v>0</v>
      </c>
      <c r="J20" s="299">
        <f t="shared" si="0"/>
        <v>2757374</v>
      </c>
      <c r="K20" s="298" t="s">
        <v>268</v>
      </c>
      <c r="L20" s="300" t="s">
        <v>1153</v>
      </c>
    </row>
    <row r="21" spans="1:12" s="6" customFormat="1" ht="42" customHeight="1">
      <c r="A21" s="47">
        <v>11</v>
      </c>
      <c r="B21" s="294" t="s">
        <v>1158</v>
      </c>
      <c r="C21" s="295">
        <v>40907</v>
      </c>
      <c r="D21" s="296" t="s">
        <v>1159</v>
      </c>
      <c r="E21" s="295">
        <v>40954</v>
      </c>
      <c r="F21" s="297" t="s">
        <v>89</v>
      </c>
      <c r="G21" s="301" t="s">
        <v>1160</v>
      </c>
      <c r="H21" s="299">
        <v>474677</v>
      </c>
      <c r="I21" s="299">
        <v>474677</v>
      </c>
      <c r="J21" s="299">
        <f t="shared" si="0"/>
        <v>0</v>
      </c>
      <c r="K21" s="298" t="s">
        <v>275</v>
      </c>
      <c r="L21" s="300"/>
    </row>
    <row r="22" spans="1:12" s="6" customFormat="1" ht="45" customHeight="1">
      <c r="A22" s="47">
        <v>12</v>
      </c>
      <c r="B22" s="294" t="s">
        <v>422</v>
      </c>
      <c r="C22" s="295">
        <v>41605</v>
      </c>
      <c r="D22" s="296" t="s">
        <v>1161</v>
      </c>
      <c r="E22" s="295">
        <v>41691</v>
      </c>
      <c r="F22" s="297" t="s">
        <v>97</v>
      </c>
      <c r="G22" s="301" t="s">
        <v>1162</v>
      </c>
      <c r="H22" s="299">
        <v>149639</v>
      </c>
      <c r="I22" s="299">
        <v>70000</v>
      </c>
      <c r="J22" s="299">
        <f t="shared" si="0"/>
        <v>79639</v>
      </c>
      <c r="K22" s="298" t="s">
        <v>268</v>
      </c>
      <c r="L22" s="300" t="s">
        <v>1163</v>
      </c>
    </row>
    <row r="23" spans="1:12" s="6" customFormat="1" ht="45" customHeight="1">
      <c r="A23" s="47">
        <v>13</v>
      </c>
      <c r="B23" s="294" t="s">
        <v>1164</v>
      </c>
      <c r="C23" s="295">
        <v>40361</v>
      </c>
      <c r="D23" s="296" t="s">
        <v>1165</v>
      </c>
      <c r="E23" s="295">
        <v>40486</v>
      </c>
      <c r="F23" s="297" t="s">
        <v>105</v>
      </c>
      <c r="G23" s="305" t="s">
        <v>1166</v>
      </c>
      <c r="H23" s="299">
        <v>17626447</v>
      </c>
      <c r="I23" s="299">
        <v>1257838</v>
      </c>
      <c r="J23" s="299">
        <f t="shared" si="0"/>
        <v>16368609</v>
      </c>
      <c r="K23" s="306" t="s">
        <v>268</v>
      </c>
      <c r="L23" s="300" t="s">
        <v>1153</v>
      </c>
    </row>
    <row r="24" spans="1:12" s="6" customFormat="1" ht="36.75" customHeight="1">
      <c r="A24" s="47">
        <v>14</v>
      </c>
      <c r="B24" s="294" t="s">
        <v>1167</v>
      </c>
      <c r="C24" s="295">
        <v>40267</v>
      </c>
      <c r="D24" s="296" t="s">
        <v>21</v>
      </c>
      <c r="E24" s="295">
        <v>40457</v>
      </c>
      <c r="F24" s="297" t="s">
        <v>114</v>
      </c>
      <c r="G24" s="305" t="s">
        <v>1168</v>
      </c>
      <c r="H24" s="299">
        <v>5274310</v>
      </c>
      <c r="I24" s="299">
        <v>500000</v>
      </c>
      <c r="J24" s="299">
        <f t="shared" si="0"/>
        <v>4774310</v>
      </c>
      <c r="K24" s="306" t="s">
        <v>268</v>
      </c>
      <c r="L24" s="300" t="s">
        <v>1153</v>
      </c>
    </row>
    <row r="25" spans="1:12" s="6" customFormat="1" ht="45.75" customHeight="1">
      <c r="A25" s="47">
        <v>15</v>
      </c>
      <c r="B25" s="294" t="s">
        <v>1169</v>
      </c>
      <c r="C25" s="295">
        <v>40562</v>
      </c>
      <c r="D25" s="296" t="s">
        <v>1170</v>
      </c>
      <c r="E25" s="295">
        <v>40679</v>
      </c>
      <c r="F25" s="297" t="s">
        <v>281</v>
      </c>
      <c r="G25" s="305" t="s">
        <v>1171</v>
      </c>
      <c r="H25" s="299">
        <v>102301</v>
      </c>
      <c r="I25" s="299">
        <v>27000</v>
      </c>
      <c r="J25" s="299">
        <f t="shared" si="0"/>
        <v>75301</v>
      </c>
      <c r="K25" s="307" t="s">
        <v>268</v>
      </c>
      <c r="L25" s="300"/>
    </row>
    <row r="26" spans="1:12" s="6" customFormat="1" ht="43.5" customHeight="1">
      <c r="A26" s="47">
        <v>16</v>
      </c>
      <c r="B26" s="294" t="s">
        <v>1172</v>
      </c>
      <c r="C26" s="295">
        <v>40604</v>
      </c>
      <c r="D26" s="296" t="s">
        <v>1173</v>
      </c>
      <c r="E26" s="295">
        <v>40805</v>
      </c>
      <c r="F26" s="297" t="s">
        <v>281</v>
      </c>
      <c r="G26" s="305" t="s">
        <v>1174</v>
      </c>
      <c r="H26" s="299">
        <v>82698</v>
      </c>
      <c r="I26" s="299">
        <v>0</v>
      </c>
      <c r="J26" s="299">
        <f t="shared" si="0"/>
        <v>82698</v>
      </c>
      <c r="K26" s="307" t="s">
        <v>269</v>
      </c>
      <c r="L26" s="300"/>
    </row>
    <row r="27" spans="1:12" s="6" customFormat="1" ht="36.75" customHeight="1">
      <c r="A27" s="47">
        <v>17</v>
      </c>
      <c r="B27" s="294" t="s">
        <v>850</v>
      </c>
      <c r="C27" s="295">
        <v>39835</v>
      </c>
      <c r="D27" s="296" t="s">
        <v>1175</v>
      </c>
      <c r="E27" s="295">
        <v>39857</v>
      </c>
      <c r="F27" s="297" t="s">
        <v>97</v>
      </c>
      <c r="G27" s="301" t="s">
        <v>413</v>
      </c>
      <c r="H27" s="299">
        <v>2154000</v>
      </c>
      <c r="I27" s="299">
        <v>0</v>
      </c>
      <c r="J27" s="299">
        <f t="shared" si="0"/>
        <v>2154000</v>
      </c>
      <c r="K27" s="298" t="s">
        <v>268</v>
      </c>
      <c r="L27" s="300" t="s">
        <v>1153</v>
      </c>
    </row>
    <row r="28" spans="1:12" s="6" customFormat="1" ht="39.75" customHeight="1">
      <c r="A28" s="47">
        <v>18</v>
      </c>
      <c r="B28" s="294" t="s">
        <v>420</v>
      </c>
      <c r="C28" s="295">
        <v>40809</v>
      </c>
      <c r="D28" s="296" t="s">
        <v>1176</v>
      </c>
      <c r="E28" s="295">
        <v>40904</v>
      </c>
      <c r="F28" s="297" t="s">
        <v>305</v>
      </c>
      <c r="G28" s="301" t="s">
        <v>421</v>
      </c>
      <c r="H28" s="299">
        <v>539142</v>
      </c>
      <c r="I28" s="299">
        <v>0</v>
      </c>
      <c r="J28" s="299">
        <f t="shared" si="0"/>
        <v>539142</v>
      </c>
      <c r="K28" s="298" t="s">
        <v>268</v>
      </c>
      <c r="L28" s="300" t="s">
        <v>1153</v>
      </c>
    </row>
    <row r="29" spans="1:12" s="6" customFormat="1" ht="36.75" customHeight="1">
      <c r="A29" s="47">
        <v>19</v>
      </c>
      <c r="B29" s="294" t="s">
        <v>414</v>
      </c>
      <c r="C29" s="295">
        <v>40805</v>
      </c>
      <c r="D29" s="296" t="s">
        <v>1177</v>
      </c>
      <c r="E29" s="295">
        <v>41096</v>
      </c>
      <c r="F29" s="297" t="s">
        <v>305</v>
      </c>
      <c r="G29" s="301" t="s">
        <v>415</v>
      </c>
      <c r="H29" s="299">
        <v>881794</v>
      </c>
      <c r="I29" s="299">
        <v>0</v>
      </c>
      <c r="J29" s="299">
        <f t="shared" si="0"/>
        <v>881794</v>
      </c>
      <c r="K29" s="298" t="s">
        <v>268</v>
      </c>
      <c r="L29" s="300" t="s">
        <v>1153</v>
      </c>
    </row>
    <row r="30" spans="1:12" s="6" customFormat="1" ht="38.25" customHeight="1">
      <c r="A30" s="47">
        <v>20</v>
      </c>
      <c r="B30" s="294" t="s">
        <v>411</v>
      </c>
      <c r="C30" s="295">
        <v>34348</v>
      </c>
      <c r="D30" s="296" t="s">
        <v>1178</v>
      </c>
      <c r="E30" s="295">
        <v>35053</v>
      </c>
      <c r="F30" s="297" t="s">
        <v>281</v>
      </c>
      <c r="G30" s="301" t="s">
        <v>412</v>
      </c>
      <c r="H30" s="299">
        <v>28270</v>
      </c>
      <c r="I30" s="299">
        <v>0</v>
      </c>
      <c r="J30" s="299">
        <f t="shared" si="0"/>
        <v>28270</v>
      </c>
      <c r="K30" s="298" t="s">
        <v>268</v>
      </c>
      <c r="L30" s="300" t="s">
        <v>1153</v>
      </c>
    </row>
    <row r="31" spans="1:12" s="6" customFormat="1" ht="39.75" customHeight="1">
      <c r="A31" s="47">
        <v>21</v>
      </c>
      <c r="B31" s="294" t="s">
        <v>418</v>
      </c>
      <c r="C31" s="295">
        <v>41968</v>
      </c>
      <c r="D31" s="296" t="s">
        <v>1179</v>
      </c>
      <c r="E31" s="295">
        <v>42030</v>
      </c>
      <c r="F31" s="297" t="s">
        <v>105</v>
      </c>
      <c r="G31" s="301" t="s">
        <v>419</v>
      </c>
      <c r="H31" s="299">
        <v>108173</v>
      </c>
      <c r="I31" s="299">
        <v>0</v>
      </c>
      <c r="J31" s="299">
        <f t="shared" si="0"/>
        <v>108173</v>
      </c>
      <c r="K31" s="298" t="s">
        <v>268</v>
      </c>
      <c r="L31" s="300" t="s">
        <v>1180</v>
      </c>
    </row>
    <row r="32" spans="1:12" s="6" customFormat="1" ht="39.75" customHeight="1">
      <c r="A32" s="47">
        <v>22</v>
      </c>
      <c r="B32" s="294" t="s">
        <v>416</v>
      </c>
      <c r="C32" s="295">
        <v>41578</v>
      </c>
      <c r="D32" s="296" t="s">
        <v>1181</v>
      </c>
      <c r="E32" s="295">
        <v>41696</v>
      </c>
      <c r="F32" s="297" t="s">
        <v>281</v>
      </c>
      <c r="G32" s="301" t="s">
        <v>417</v>
      </c>
      <c r="H32" s="299">
        <v>75961</v>
      </c>
      <c r="I32" s="299">
        <v>0</v>
      </c>
      <c r="J32" s="299">
        <f t="shared" si="0"/>
        <v>75961</v>
      </c>
      <c r="K32" s="298" t="s">
        <v>268</v>
      </c>
      <c r="L32" s="300" t="s">
        <v>1182</v>
      </c>
    </row>
    <row r="33" spans="1:12" s="6" customFormat="1" ht="48.75" customHeight="1">
      <c r="A33" s="47">
        <v>23</v>
      </c>
      <c r="B33" s="294" t="s">
        <v>1183</v>
      </c>
      <c r="C33" s="295">
        <v>41535</v>
      </c>
      <c r="D33" s="296" t="s">
        <v>1184</v>
      </c>
      <c r="E33" s="295">
        <v>41820</v>
      </c>
      <c r="F33" s="297" t="s">
        <v>281</v>
      </c>
      <c r="G33" s="305" t="s">
        <v>1185</v>
      </c>
      <c r="H33" s="299">
        <v>9401000</v>
      </c>
      <c r="I33" s="299">
        <v>0</v>
      </c>
      <c r="J33" s="299">
        <f t="shared" si="0"/>
        <v>9401000</v>
      </c>
      <c r="K33" s="298" t="s">
        <v>273</v>
      </c>
      <c r="L33" s="300"/>
    </row>
    <row r="34" spans="1:12" s="6" customFormat="1" ht="39.75" customHeight="1">
      <c r="A34" s="47">
        <v>24</v>
      </c>
      <c r="B34" s="294" t="s">
        <v>1186</v>
      </c>
      <c r="C34" s="295">
        <v>40878</v>
      </c>
      <c r="D34" s="296" t="s">
        <v>425</v>
      </c>
      <c r="E34" s="295">
        <v>41015</v>
      </c>
      <c r="F34" s="297" t="s">
        <v>284</v>
      </c>
      <c r="G34" s="305" t="s">
        <v>1187</v>
      </c>
      <c r="H34" s="299">
        <v>628700</v>
      </c>
      <c r="I34" s="299">
        <v>0</v>
      </c>
      <c r="J34" s="299">
        <f t="shared" si="0"/>
        <v>628700</v>
      </c>
      <c r="K34" s="306" t="s">
        <v>276</v>
      </c>
      <c r="L34" s="300" t="s">
        <v>1188</v>
      </c>
    </row>
    <row r="35" spans="1:12" s="6" customFormat="1" ht="39.75" customHeight="1">
      <c r="A35" s="47">
        <v>25</v>
      </c>
      <c r="B35" s="294" t="s">
        <v>1189</v>
      </c>
      <c r="C35" s="295">
        <v>40057</v>
      </c>
      <c r="D35" s="296" t="s">
        <v>423</v>
      </c>
      <c r="E35" s="295">
        <v>40457</v>
      </c>
      <c r="F35" s="297" t="s">
        <v>281</v>
      </c>
      <c r="G35" s="305" t="s">
        <v>1190</v>
      </c>
      <c r="H35" s="299">
        <v>194562</v>
      </c>
      <c r="I35" s="299">
        <v>0</v>
      </c>
      <c r="J35" s="299">
        <f t="shared" si="0"/>
        <v>194562</v>
      </c>
      <c r="K35" s="306" t="s">
        <v>268</v>
      </c>
      <c r="L35" s="300" t="s">
        <v>1153</v>
      </c>
    </row>
    <row r="36" spans="1:12" s="6" customFormat="1" ht="39.75" customHeight="1">
      <c r="A36" s="47">
        <v>26</v>
      </c>
      <c r="B36" s="294" t="s">
        <v>1186</v>
      </c>
      <c r="C36" s="295">
        <v>40878</v>
      </c>
      <c r="D36" s="296" t="s">
        <v>425</v>
      </c>
      <c r="E36" s="295">
        <v>41015</v>
      </c>
      <c r="F36" s="297" t="s">
        <v>284</v>
      </c>
      <c r="G36" s="305" t="s">
        <v>1187</v>
      </c>
      <c r="H36" s="299">
        <v>628700</v>
      </c>
      <c r="I36" s="299">
        <v>0</v>
      </c>
      <c r="J36" s="299">
        <f t="shared" si="0"/>
        <v>628700</v>
      </c>
      <c r="K36" s="306" t="s">
        <v>276</v>
      </c>
      <c r="L36" s="300" t="s">
        <v>1188</v>
      </c>
    </row>
    <row r="37" spans="1:12" s="6" customFormat="1" ht="39.75" customHeight="1">
      <c r="A37" s="47">
        <v>27</v>
      </c>
      <c r="B37" s="294" t="s">
        <v>1191</v>
      </c>
      <c r="C37" s="295">
        <v>40655</v>
      </c>
      <c r="D37" s="296" t="s">
        <v>426</v>
      </c>
      <c r="E37" s="295">
        <v>40686</v>
      </c>
      <c r="F37" s="297" t="s">
        <v>114</v>
      </c>
      <c r="G37" s="305" t="s">
        <v>1192</v>
      </c>
      <c r="H37" s="299">
        <v>111817</v>
      </c>
      <c r="I37" s="299">
        <v>59990</v>
      </c>
      <c r="J37" s="299">
        <f t="shared" si="0"/>
        <v>51827</v>
      </c>
      <c r="K37" s="306" t="s">
        <v>268</v>
      </c>
      <c r="L37" s="300" t="s">
        <v>1193</v>
      </c>
    </row>
    <row r="38" spans="1:12" s="6" customFormat="1" ht="39.75" customHeight="1">
      <c r="A38" s="47">
        <v>28</v>
      </c>
      <c r="B38" s="294" t="s">
        <v>1194</v>
      </c>
      <c r="C38" s="295">
        <v>40634</v>
      </c>
      <c r="D38" s="296" t="s">
        <v>427</v>
      </c>
      <c r="E38" s="295">
        <v>40757</v>
      </c>
      <c r="F38" s="297" t="s">
        <v>281</v>
      </c>
      <c r="G38" s="305" t="s">
        <v>1195</v>
      </c>
      <c r="H38" s="299">
        <v>2446512</v>
      </c>
      <c r="I38" s="299">
        <v>538000</v>
      </c>
      <c r="J38" s="299">
        <f t="shared" si="0"/>
        <v>1908512</v>
      </c>
      <c r="K38" s="306" t="s">
        <v>276</v>
      </c>
      <c r="L38" s="300" t="s">
        <v>1188</v>
      </c>
    </row>
    <row r="39" spans="1:12" s="6" customFormat="1" ht="43.5" customHeight="1">
      <c r="A39" s="47">
        <v>29</v>
      </c>
      <c r="B39" s="303" t="s">
        <v>1196</v>
      </c>
      <c r="C39" s="295">
        <v>40711</v>
      </c>
      <c r="D39" s="304">
        <v>7</v>
      </c>
      <c r="E39" s="295">
        <v>40822</v>
      </c>
      <c r="F39" s="297" t="s">
        <v>99</v>
      </c>
      <c r="G39" s="308" t="s">
        <v>1197</v>
      </c>
      <c r="H39" s="299">
        <v>2658969</v>
      </c>
      <c r="I39" s="299">
        <v>0</v>
      </c>
      <c r="J39" s="299">
        <f t="shared" si="0"/>
        <v>2658969</v>
      </c>
      <c r="K39" s="306" t="s">
        <v>268</v>
      </c>
      <c r="L39" s="300" t="s">
        <v>1153</v>
      </c>
    </row>
    <row r="40" spans="1:12" s="6" customFormat="1" ht="41.25" customHeight="1">
      <c r="A40" s="47">
        <v>30</v>
      </c>
      <c r="B40" s="303" t="s">
        <v>1198</v>
      </c>
      <c r="C40" s="295">
        <v>40781</v>
      </c>
      <c r="D40" s="304">
        <v>62</v>
      </c>
      <c r="E40" s="295">
        <v>40871</v>
      </c>
      <c r="F40" s="297" t="s">
        <v>99</v>
      </c>
      <c r="G40" s="308" t="s">
        <v>1199</v>
      </c>
      <c r="H40" s="299">
        <v>2429610</v>
      </c>
      <c r="I40" s="299">
        <v>0</v>
      </c>
      <c r="J40" s="299">
        <f t="shared" si="0"/>
        <v>2429610</v>
      </c>
      <c r="K40" s="306" t="s">
        <v>268</v>
      </c>
      <c r="L40" s="300" t="s">
        <v>424</v>
      </c>
    </row>
    <row r="41" spans="1:12" s="6" customFormat="1" ht="40.5" customHeight="1">
      <c r="A41" s="47">
        <v>31</v>
      </c>
      <c r="B41" s="294" t="s">
        <v>428</v>
      </c>
      <c r="C41" s="295">
        <v>40735</v>
      </c>
      <c r="D41" s="296" t="s">
        <v>429</v>
      </c>
      <c r="E41" s="322" t="s">
        <v>430</v>
      </c>
      <c r="F41" s="297" t="s">
        <v>114</v>
      </c>
      <c r="G41" s="305" t="s">
        <v>431</v>
      </c>
      <c r="H41" s="299">
        <v>273651</v>
      </c>
      <c r="I41" s="299">
        <v>0</v>
      </c>
      <c r="J41" s="299">
        <f t="shared" si="0"/>
        <v>273651</v>
      </c>
      <c r="K41" s="305" t="s">
        <v>269</v>
      </c>
      <c r="L41" s="300" t="s">
        <v>432</v>
      </c>
    </row>
    <row r="42" spans="1:12" s="6" customFormat="1" ht="45.75" customHeight="1">
      <c r="A42" s="47">
        <v>32</v>
      </c>
      <c r="B42" s="294" t="s">
        <v>433</v>
      </c>
      <c r="C42" s="295">
        <v>40764</v>
      </c>
      <c r="D42" s="296" t="s">
        <v>434</v>
      </c>
      <c r="E42" s="309" t="s">
        <v>430</v>
      </c>
      <c r="F42" s="297" t="s">
        <v>99</v>
      </c>
      <c r="G42" s="305" t="s">
        <v>435</v>
      </c>
      <c r="H42" s="299">
        <v>1224028</v>
      </c>
      <c r="I42" s="299">
        <v>0</v>
      </c>
      <c r="J42" s="299">
        <f t="shared" si="0"/>
        <v>1224028</v>
      </c>
      <c r="K42" s="305" t="s">
        <v>268</v>
      </c>
      <c r="L42" s="300" t="s">
        <v>424</v>
      </c>
    </row>
    <row r="43" spans="1:12" s="6" customFormat="1" ht="42.75" customHeight="1">
      <c r="A43" s="47">
        <v>33</v>
      </c>
      <c r="B43" s="294" t="s">
        <v>1200</v>
      </c>
      <c r="C43" s="310">
        <v>41666</v>
      </c>
      <c r="D43" s="296" t="s">
        <v>1201</v>
      </c>
      <c r="E43" s="295">
        <v>41695</v>
      </c>
      <c r="F43" s="311" t="s">
        <v>278</v>
      </c>
      <c r="G43" s="305" t="s">
        <v>1202</v>
      </c>
      <c r="H43" s="299">
        <v>375477</v>
      </c>
      <c r="I43" s="299">
        <v>275630</v>
      </c>
      <c r="J43" s="299">
        <f t="shared" si="0"/>
        <v>99847</v>
      </c>
      <c r="K43" s="306" t="s">
        <v>268</v>
      </c>
      <c r="L43" s="300" t="s">
        <v>1203</v>
      </c>
    </row>
    <row r="44" spans="1:12" s="6" customFormat="1" ht="37.5" customHeight="1" thickBot="1">
      <c r="A44" s="100">
        <v>34</v>
      </c>
      <c r="B44" s="312" t="s">
        <v>1204</v>
      </c>
      <c r="C44" s="313">
        <v>41659</v>
      </c>
      <c r="D44" s="314" t="s">
        <v>1205</v>
      </c>
      <c r="E44" s="315">
        <v>41722</v>
      </c>
      <c r="F44" s="316" t="s">
        <v>281</v>
      </c>
      <c r="G44" s="317" t="s">
        <v>1206</v>
      </c>
      <c r="H44" s="318">
        <v>129140</v>
      </c>
      <c r="I44" s="318">
        <v>73000</v>
      </c>
      <c r="J44" s="319">
        <f>H44-I44</f>
        <v>56140</v>
      </c>
      <c r="K44" s="320" t="s">
        <v>268</v>
      </c>
      <c r="L44" s="321" t="s">
        <v>1207</v>
      </c>
    </row>
    <row r="45" spans="1:12" s="6" customFormat="1" ht="29.25" customHeight="1" thickTop="1">
      <c r="A45" s="117" t="s">
        <v>1</v>
      </c>
      <c r="B45" s="323" t="s">
        <v>436</v>
      </c>
      <c r="C45" s="324"/>
      <c r="D45" s="95"/>
      <c r="E45" s="95"/>
      <c r="F45" s="272"/>
      <c r="G45" s="245"/>
      <c r="H45" s="96"/>
      <c r="I45" s="96"/>
      <c r="J45" s="96"/>
      <c r="K45" s="214"/>
      <c r="L45" s="214"/>
    </row>
    <row r="46" spans="1:12" s="6" customFormat="1" ht="45.75" customHeight="1">
      <c r="A46" s="47">
        <v>1</v>
      </c>
      <c r="B46" s="97">
        <v>135</v>
      </c>
      <c r="C46" s="98">
        <v>35376</v>
      </c>
      <c r="D46" s="97">
        <v>411</v>
      </c>
      <c r="E46" s="98">
        <v>35416</v>
      </c>
      <c r="F46" s="228" t="s">
        <v>345</v>
      </c>
      <c r="G46" s="261" t="s">
        <v>437</v>
      </c>
      <c r="H46" s="202">
        <v>27607</v>
      </c>
      <c r="I46" s="202">
        <v>0</v>
      </c>
      <c r="J46" s="99">
        <f>H46-I46</f>
        <v>27607</v>
      </c>
      <c r="K46" s="106" t="s">
        <v>268</v>
      </c>
      <c r="L46" s="215" t="s">
        <v>438</v>
      </c>
    </row>
    <row r="47" spans="1:12" s="6" customFormat="1" ht="46.5" customHeight="1">
      <c r="A47" s="47">
        <v>2</v>
      </c>
      <c r="B47" s="97">
        <v>133</v>
      </c>
      <c r="C47" s="98">
        <v>35376</v>
      </c>
      <c r="D47" s="97">
        <v>413</v>
      </c>
      <c r="E47" s="98">
        <v>35416</v>
      </c>
      <c r="F47" s="228" t="s">
        <v>345</v>
      </c>
      <c r="G47" s="261" t="s">
        <v>439</v>
      </c>
      <c r="H47" s="202">
        <v>23015</v>
      </c>
      <c r="I47" s="202">
        <v>0</v>
      </c>
      <c r="J47" s="99">
        <f>H47-I47</f>
        <v>23015</v>
      </c>
      <c r="K47" s="106" t="s">
        <v>268</v>
      </c>
      <c r="L47" s="215" t="s">
        <v>440</v>
      </c>
    </row>
    <row r="48" spans="1:12" s="6" customFormat="1" ht="48" customHeight="1">
      <c r="A48" s="47">
        <v>3</v>
      </c>
      <c r="B48" s="97">
        <v>39</v>
      </c>
      <c r="C48" s="98">
        <v>34521</v>
      </c>
      <c r="D48" s="97">
        <v>158</v>
      </c>
      <c r="E48" s="98">
        <v>34530</v>
      </c>
      <c r="F48" s="228" t="s">
        <v>345</v>
      </c>
      <c r="G48" s="261" t="s">
        <v>441</v>
      </c>
      <c r="H48" s="202">
        <v>2642</v>
      </c>
      <c r="I48" s="202">
        <v>0</v>
      </c>
      <c r="J48" s="99">
        <f>H48-I48</f>
        <v>2642</v>
      </c>
      <c r="K48" s="106" t="s">
        <v>268</v>
      </c>
      <c r="L48" s="216" t="s">
        <v>440</v>
      </c>
    </row>
    <row r="49" spans="1:12" s="6" customFormat="1" ht="45" customHeight="1">
      <c r="A49" s="47">
        <v>4</v>
      </c>
      <c r="B49" s="97">
        <v>111</v>
      </c>
      <c r="C49" s="98">
        <v>34982</v>
      </c>
      <c r="D49" s="97">
        <v>251</v>
      </c>
      <c r="E49" s="98">
        <v>35002</v>
      </c>
      <c r="F49" s="228" t="s">
        <v>345</v>
      </c>
      <c r="G49" s="261" t="s">
        <v>442</v>
      </c>
      <c r="H49" s="202">
        <v>3973</v>
      </c>
      <c r="I49" s="202">
        <v>0</v>
      </c>
      <c r="J49" s="99">
        <f>H49-I49</f>
        <v>3973</v>
      </c>
      <c r="K49" s="106" t="s">
        <v>268</v>
      </c>
      <c r="L49" s="215" t="s">
        <v>440</v>
      </c>
    </row>
    <row r="50" spans="1:12" s="6" customFormat="1" ht="49.5" customHeight="1">
      <c r="A50" s="47">
        <v>5</v>
      </c>
      <c r="B50" s="97">
        <v>164</v>
      </c>
      <c r="C50" s="98">
        <v>36137</v>
      </c>
      <c r="D50" s="97">
        <v>6</v>
      </c>
      <c r="E50" s="98">
        <v>36162</v>
      </c>
      <c r="F50" s="228" t="s">
        <v>345</v>
      </c>
      <c r="G50" s="261" t="s">
        <v>443</v>
      </c>
      <c r="H50" s="202">
        <v>9656</v>
      </c>
      <c r="I50" s="202">
        <v>0</v>
      </c>
      <c r="J50" s="99">
        <f aca="true" t="shared" si="1" ref="J50:J109">H50-I50</f>
        <v>9656</v>
      </c>
      <c r="K50" s="106" t="s">
        <v>268</v>
      </c>
      <c r="L50" s="215" t="s">
        <v>440</v>
      </c>
    </row>
    <row r="51" spans="1:12" s="6" customFormat="1" ht="48" customHeight="1">
      <c r="A51" s="47">
        <v>6</v>
      </c>
      <c r="B51" s="97">
        <v>59</v>
      </c>
      <c r="C51" s="98">
        <v>34864</v>
      </c>
      <c r="D51" s="97">
        <v>130</v>
      </c>
      <c r="E51" s="98">
        <v>34892</v>
      </c>
      <c r="F51" s="228" t="s">
        <v>345</v>
      </c>
      <c r="G51" s="261" t="s">
        <v>444</v>
      </c>
      <c r="H51" s="202">
        <v>21225</v>
      </c>
      <c r="I51" s="202">
        <v>1000</v>
      </c>
      <c r="J51" s="99">
        <f t="shared" si="1"/>
        <v>20225</v>
      </c>
      <c r="K51" s="106" t="s">
        <v>268</v>
      </c>
      <c r="L51" s="215" t="s">
        <v>440</v>
      </c>
    </row>
    <row r="52" spans="1:12" s="6" customFormat="1" ht="46.5" customHeight="1">
      <c r="A52" s="47">
        <v>7</v>
      </c>
      <c r="B52" s="97">
        <v>12</v>
      </c>
      <c r="C52" s="98">
        <v>35451</v>
      </c>
      <c r="D52" s="97">
        <v>109</v>
      </c>
      <c r="E52" s="98">
        <v>35518</v>
      </c>
      <c r="F52" s="228" t="s">
        <v>345</v>
      </c>
      <c r="G52" s="261" t="s">
        <v>445</v>
      </c>
      <c r="H52" s="202">
        <v>2600</v>
      </c>
      <c r="I52" s="202">
        <v>0</v>
      </c>
      <c r="J52" s="99">
        <f t="shared" si="1"/>
        <v>2600</v>
      </c>
      <c r="K52" s="106" t="s">
        <v>268</v>
      </c>
      <c r="L52" s="215" t="s">
        <v>440</v>
      </c>
    </row>
    <row r="53" spans="1:12" s="6" customFormat="1" ht="49.5" customHeight="1">
      <c r="A53" s="47">
        <v>8</v>
      </c>
      <c r="B53" s="97">
        <v>71</v>
      </c>
      <c r="C53" s="98">
        <v>34886</v>
      </c>
      <c r="D53" s="97">
        <v>177</v>
      </c>
      <c r="E53" s="98">
        <v>34932</v>
      </c>
      <c r="F53" s="228" t="s">
        <v>345</v>
      </c>
      <c r="G53" s="261" t="s">
        <v>446</v>
      </c>
      <c r="H53" s="202">
        <v>2434</v>
      </c>
      <c r="I53" s="202">
        <v>0</v>
      </c>
      <c r="J53" s="99">
        <f t="shared" si="1"/>
        <v>2434</v>
      </c>
      <c r="K53" s="106" t="s">
        <v>268</v>
      </c>
      <c r="L53" s="215" t="s">
        <v>440</v>
      </c>
    </row>
    <row r="54" spans="1:12" s="6" customFormat="1" ht="52.5" customHeight="1">
      <c r="A54" s="47">
        <v>9</v>
      </c>
      <c r="B54" s="97">
        <v>158</v>
      </c>
      <c r="C54" s="98">
        <v>35786</v>
      </c>
      <c r="D54" s="97">
        <v>528</v>
      </c>
      <c r="E54" s="98">
        <v>35786</v>
      </c>
      <c r="F54" s="228" t="s">
        <v>345</v>
      </c>
      <c r="G54" s="261" t="s">
        <v>447</v>
      </c>
      <c r="H54" s="203">
        <v>39671</v>
      </c>
      <c r="I54" s="203">
        <v>0</v>
      </c>
      <c r="J54" s="99">
        <f t="shared" si="1"/>
        <v>39671</v>
      </c>
      <c r="K54" s="106" t="s">
        <v>268</v>
      </c>
      <c r="L54" s="215" t="s">
        <v>440</v>
      </c>
    </row>
    <row r="55" spans="1:12" s="6" customFormat="1" ht="54" customHeight="1">
      <c r="A55" s="47">
        <v>10</v>
      </c>
      <c r="B55" s="97">
        <v>66</v>
      </c>
      <c r="C55" s="98">
        <v>35552</v>
      </c>
      <c r="D55" s="97">
        <v>227</v>
      </c>
      <c r="E55" s="98">
        <v>35601</v>
      </c>
      <c r="F55" s="228" t="s">
        <v>345</v>
      </c>
      <c r="G55" s="261" t="s">
        <v>448</v>
      </c>
      <c r="H55" s="203">
        <v>15414</v>
      </c>
      <c r="I55" s="203">
        <v>0</v>
      </c>
      <c r="J55" s="99">
        <f t="shared" si="1"/>
        <v>15414</v>
      </c>
      <c r="K55" s="106" t="s">
        <v>268</v>
      </c>
      <c r="L55" s="215" t="s">
        <v>440</v>
      </c>
    </row>
    <row r="56" spans="1:12" s="6" customFormat="1" ht="55.5" customHeight="1">
      <c r="A56" s="47">
        <v>11</v>
      </c>
      <c r="B56" s="97">
        <v>56</v>
      </c>
      <c r="C56" s="98">
        <v>35534</v>
      </c>
      <c r="D56" s="97">
        <v>223</v>
      </c>
      <c r="E56" s="98">
        <v>35601</v>
      </c>
      <c r="F56" s="228" t="s">
        <v>345</v>
      </c>
      <c r="G56" s="261" t="s">
        <v>449</v>
      </c>
      <c r="H56" s="203">
        <v>18514</v>
      </c>
      <c r="I56" s="203">
        <v>0</v>
      </c>
      <c r="J56" s="99">
        <f t="shared" si="1"/>
        <v>18514</v>
      </c>
      <c r="K56" s="106" t="s">
        <v>268</v>
      </c>
      <c r="L56" s="215" t="s">
        <v>440</v>
      </c>
    </row>
    <row r="57" spans="1:12" s="6" customFormat="1" ht="51.75" customHeight="1">
      <c r="A57" s="47">
        <v>12</v>
      </c>
      <c r="B57" s="97">
        <v>69</v>
      </c>
      <c r="C57" s="98">
        <v>35552</v>
      </c>
      <c r="D57" s="97">
        <v>231</v>
      </c>
      <c r="E57" s="98">
        <v>35601</v>
      </c>
      <c r="F57" s="228" t="s">
        <v>345</v>
      </c>
      <c r="G57" s="261" t="s">
        <v>450</v>
      </c>
      <c r="H57" s="203">
        <v>32287</v>
      </c>
      <c r="I57" s="203">
        <v>0</v>
      </c>
      <c r="J57" s="99">
        <f t="shared" si="1"/>
        <v>32287</v>
      </c>
      <c r="K57" s="106" t="s">
        <v>268</v>
      </c>
      <c r="L57" s="215" t="s">
        <v>440</v>
      </c>
    </row>
    <row r="58" spans="1:12" s="6" customFormat="1" ht="47.25" customHeight="1">
      <c r="A58" s="47">
        <v>13</v>
      </c>
      <c r="B58" s="97">
        <v>158</v>
      </c>
      <c r="C58" s="98">
        <v>36122</v>
      </c>
      <c r="D58" s="97">
        <v>1</v>
      </c>
      <c r="E58" s="98">
        <v>36162</v>
      </c>
      <c r="F58" s="228" t="s">
        <v>345</v>
      </c>
      <c r="G58" s="261" t="s">
        <v>451</v>
      </c>
      <c r="H58" s="202">
        <v>8487</v>
      </c>
      <c r="I58" s="202">
        <v>0</v>
      </c>
      <c r="J58" s="99">
        <f t="shared" si="1"/>
        <v>8487</v>
      </c>
      <c r="K58" s="106" t="s">
        <v>268</v>
      </c>
      <c r="L58" s="215" t="s">
        <v>440</v>
      </c>
    </row>
    <row r="59" spans="1:12" s="6" customFormat="1" ht="48" customHeight="1">
      <c r="A59" s="47">
        <v>14</v>
      </c>
      <c r="B59" s="97">
        <v>9</v>
      </c>
      <c r="C59" s="98">
        <v>39549</v>
      </c>
      <c r="D59" s="97">
        <v>98</v>
      </c>
      <c r="E59" s="98">
        <v>39765</v>
      </c>
      <c r="F59" s="228" t="s">
        <v>281</v>
      </c>
      <c r="G59" s="261" t="s">
        <v>452</v>
      </c>
      <c r="H59" s="202">
        <v>85492</v>
      </c>
      <c r="I59" s="202">
        <v>3000</v>
      </c>
      <c r="J59" s="99">
        <f t="shared" si="1"/>
        <v>82492</v>
      </c>
      <c r="K59" s="106" t="s">
        <v>268</v>
      </c>
      <c r="L59" s="215" t="s">
        <v>440</v>
      </c>
    </row>
    <row r="60" spans="1:12" s="6" customFormat="1" ht="48" customHeight="1">
      <c r="A60" s="47">
        <v>15</v>
      </c>
      <c r="B60" s="97">
        <v>6</v>
      </c>
      <c r="C60" s="98">
        <v>41074</v>
      </c>
      <c r="D60" s="97">
        <v>140</v>
      </c>
      <c r="E60" s="98">
        <v>41215</v>
      </c>
      <c r="F60" s="228" t="s">
        <v>281</v>
      </c>
      <c r="G60" s="261" t="s">
        <v>453</v>
      </c>
      <c r="H60" s="202">
        <v>7472070</v>
      </c>
      <c r="I60" s="202">
        <v>0</v>
      </c>
      <c r="J60" s="99">
        <f t="shared" si="1"/>
        <v>7472070</v>
      </c>
      <c r="K60" s="106" t="s">
        <v>268</v>
      </c>
      <c r="L60" s="215" t="s">
        <v>454</v>
      </c>
    </row>
    <row r="61" spans="1:12" s="6" customFormat="1" ht="43.5" customHeight="1">
      <c r="A61" s="47">
        <v>16</v>
      </c>
      <c r="B61" s="97" t="s">
        <v>455</v>
      </c>
      <c r="C61" s="98">
        <v>35378</v>
      </c>
      <c r="D61" s="97" t="s">
        <v>393</v>
      </c>
      <c r="E61" s="98">
        <v>35444</v>
      </c>
      <c r="F61" s="228" t="s">
        <v>345</v>
      </c>
      <c r="G61" s="261" t="s">
        <v>456</v>
      </c>
      <c r="H61" s="202">
        <v>4797</v>
      </c>
      <c r="I61" s="202">
        <v>1320</v>
      </c>
      <c r="J61" s="99">
        <f t="shared" si="1"/>
        <v>3477</v>
      </c>
      <c r="K61" s="106" t="s">
        <v>268</v>
      </c>
      <c r="L61" s="215" t="s">
        <v>457</v>
      </c>
    </row>
    <row r="62" spans="1:12" s="6" customFormat="1" ht="52.5" customHeight="1">
      <c r="A62" s="47">
        <v>17</v>
      </c>
      <c r="B62" s="97" t="s">
        <v>458</v>
      </c>
      <c r="C62" s="98">
        <v>35352</v>
      </c>
      <c r="D62" s="97" t="s">
        <v>459</v>
      </c>
      <c r="E62" s="98">
        <v>35371</v>
      </c>
      <c r="F62" s="228" t="s">
        <v>345</v>
      </c>
      <c r="G62" s="261" t="s">
        <v>460</v>
      </c>
      <c r="H62" s="202">
        <v>3645</v>
      </c>
      <c r="I62" s="202">
        <v>1050</v>
      </c>
      <c r="J62" s="99">
        <f t="shared" si="1"/>
        <v>2595</v>
      </c>
      <c r="K62" s="106" t="s">
        <v>268</v>
      </c>
      <c r="L62" s="215" t="s">
        <v>457</v>
      </c>
    </row>
    <row r="63" spans="1:12" s="6" customFormat="1" ht="45" customHeight="1">
      <c r="A63" s="47">
        <v>18</v>
      </c>
      <c r="B63" s="97" t="s">
        <v>461</v>
      </c>
      <c r="C63" s="98">
        <v>35052</v>
      </c>
      <c r="D63" s="97" t="s">
        <v>462</v>
      </c>
      <c r="E63" s="98">
        <v>35094</v>
      </c>
      <c r="F63" s="228" t="s">
        <v>345</v>
      </c>
      <c r="G63" s="261" t="s">
        <v>463</v>
      </c>
      <c r="H63" s="202">
        <v>107188</v>
      </c>
      <c r="I63" s="202">
        <v>32002</v>
      </c>
      <c r="J63" s="99">
        <f t="shared" si="1"/>
        <v>75186</v>
      </c>
      <c r="K63" s="106" t="s">
        <v>268</v>
      </c>
      <c r="L63" s="215" t="s">
        <v>457</v>
      </c>
    </row>
    <row r="64" spans="1:12" s="6" customFormat="1" ht="48.75" customHeight="1">
      <c r="A64" s="47">
        <v>19</v>
      </c>
      <c r="B64" s="97" t="s">
        <v>464</v>
      </c>
      <c r="C64" s="98">
        <v>35665</v>
      </c>
      <c r="D64" s="97" t="s">
        <v>465</v>
      </c>
      <c r="E64" s="98">
        <v>35714</v>
      </c>
      <c r="F64" s="228" t="s">
        <v>345</v>
      </c>
      <c r="G64" s="261" t="s">
        <v>466</v>
      </c>
      <c r="H64" s="202">
        <v>36000</v>
      </c>
      <c r="I64" s="202">
        <v>12100</v>
      </c>
      <c r="J64" s="99">
        <f t="shared" si="1"/>
        <v>23900</v>
      </c>
      <c r="K64" s="106" t="s">
        <v>268</v>
      </c>
      <c r="L64" s="215" t="s">
        <v>457</v>
      </c>
    </row>
    <row r="65" spans="1:12" s="6" customFormat="1" ht="60" customHeight="1">
      <c r="A65" s="47">
        <v>20</v>
      </c>
      <c r="B65" s="97" t="s">
        <v>467</v>
      </c>
      <c r="C65" s="98">
        <v>40506</v>
      </c>
      <c r="D65" s="97" t="s">
        <v>468</v>
      </c>
      <c r="E65" s="98">
        <v>40540</v>
      </c>
      <c r="F65" s="228" t="s">
        <v>281</v>
      </c>
      <c r="G65" s="261" t="s">
        <v>469</v>
      </c>
      <c r="H65" s="202">
        <v>31843</v>
      </c>
      <c r="I65" s="202">
        <v>5000</v>
      </c>
      <c r="J65" s="99">
        <f t="shared" si="1"/>
        <v>26843</v>
      </c>
      <c r="K65" s="106" t="s">
        <v>268</v>
      </c>
      <c r="L65" s="215" t="s">
        <v>470</v>
      </c>
    </row>
    <row r="66" spans="1:12" s="6" customFormat="1" ht="51" customHeight="1">
      <c r="A66" s="47">
        <v>21</v>
      </c>
      <c r="B66" s="97" t="s">
        <v>471</v>
      </c>
      <c r="C66" s="98">
        <v>36515</v>
      </c>
      <c r="D66" s="97" t="s">
        <v>472</v>
      </c>
      <c r="E66" s="98">
        <v>37092</v>
      </c>
      <c r="F66" s="228" t="s">
        <v>281</v>
      </c>
      <c r="G66" s="261" t="s">
        <v>473</v>
      </c>
      <c r="H66" s="202">
        <v>14371</v>
      </c>
      <c r="I66" s="202">
        <v>900</v>
      </c>
      <c r="J66" s="99">
        <f t="shared" si="1"/>
        <v>13471</v>
      </c>
      <c r="K66" s="106" t="s">
        <v>268</v>
      </c>
      <c r="L66" s="215" t="s">
        <v>474</v>
      </c>
    </row>
    <row r="67" spans="1:12" s="6" customFormat="1" ht="60" customHeight="1">
      <c r="A67" s="47">
        <v>22</v>
      </c>
      <c r="B67" s="97" t="s">
        <v>475</v>
      </c>
      <c r="C67" s="98">
        <v>36288</v>
      </c>
      <c r="D67" s="97" t="s">
        <v>476</v>
      </c>
      <c r="E67" s="98">
        <v>37228</v>
      </c>
      <c r="F67" s="228" t="s">
        <v>277</v>
      </c>
      <c r="G67" s="261" t="s">
        <v>477</v>
      </c>
      <c r="H67" s="202">
        <v>59959</v>
      </c>
      <c r="I67" s="202">
        <v>1300</v>
      </c>
      <c r="J67" s="99">
        <f t="shared" si="1"/>
        <v>58659</v>
      </c>
      <c r="K67" s="106" t="s">
        <v>268</v>
      </c>
      <c r="L67" s="215" t="s">
        <v>457</v>
      </c>
    </row>
    <row r="68" spans="1:12" s="6" customFormat="1" ht="60" customHeight="1">
      <c r="A68" s="47">
        <v>23</v>
      </c>
      <c r="B68" s="97" t="s">
        <v>478</v>
      </c>
      <c r="C68" s="98">
        <v>36448</v>
      </c>
      <c r="D68" s="97" t="s">
        <v>479</v>
      </c>
      <c r="E68" s="98">
        <v>36462</v>
      </c>
      <c r="F68" s="228" t="s">
        <v>277</v>
      </c>
      <c r="G68" s="261" t="s">
        <v>480</v>
      </c>
      <c r="H68" s="202">
        <v>22741</v>
      </c>
      <c r="I68" s="202">
        <v>9100</v>
      </c>
      <c r="J68" s="99">
        <f t="shared" si="1"/>
        <v>13641</v>
      </c>
      <c r="K68" s="106" t="s">
        <v>268</v>
      </c>
      <c r="L68" s="215" t="s">
        <v>457</v>
      </c>
    </row>
    <row r="69" spans="1:12" s="6" customFormat="1" ht="60" customHeight="1">
      <c r="A69" s="47">
        <v>24</v>
      </c>
      <c r="B69" s="97" t="s">
        <v>481</v>
      </c>
      <c r="C69" s="98">
        <v>40203</v>
      </c>
      <c r="D69" s="97" t="s">
        <v>482</v>
      </c>
      <c r="E69" s="98">
        <v>40345</v>
      </c>
      <c r="F69" s="228" t="s">
        <v>277</v>
      </c>
      <c r="G69" s="261" t="s">
        <v>483</v>
      </c>
      <c r="H69" s="202">
        <v>38016000</v>
      </c>
      <c r="I69" s="202">
        <v>0</v>
      </c>
      <c r="J69" s="99">
        <f t="shared" si="1"/>
        <v>38016000</v>
      </c>
      <c r="K69" s="106" t="s">
        <v>268</v>
      </c>
      <c r="L69" s="215" t="s">
        <v>474</v>
      </c>
    </row>
    <row r="70" spans="1:12" s="6" customFormat="1" ht="60" customHeight="1">
      <c r="A70" s="47">
        <v>25</v>
      </c>
      <c r="B70" s="97" t="s">
        <v>484</v>
      </c>
      <c r="C70" s="98">
        <v>40814</v>
      </c>
      <c r="D70" s="97" t="s">
        <v>485</v>
      </c>
      <c r="E70" s="98">
        <v>40827</v>
      </c>
      <c r="F70" s="228" t="s">
        <v>281</v>
      </c>
      <c r="G70" s="261" t="s">
        <v>486</v>
      </c>
      <c r="H70" s="202">
        <v>82676</v>
      </c>
      <c r="I70" s="202">
        <v>23500</v>
      </c>
      <c r="J70" s="99">
        <f t="shared" si="1"/>
        <v>59176</v>
      </c>
      <c r="K70" s="106" t="s">
        <v>268</v>
      </c>
      <c r="L70" s="215" t="s">
        <v>487</v>
      </c>
    </row>
    <row r="71" spans="1:12" s="6" customFormat="1" ht="41.25" customHeight="1">
      <c r="A71" s="47">
        <v>26</v>
      </c>
      <c r="B71" s="97" t="s">
        <v>488</v>
      </c>
      <c r="C71" s="98">
        <v>41179</v>
      </c>
      <c r="D71" s="97" t="s">
        <v>489</v>
      </c>
      <c r="E71" s="98">
        <v>41190</v>
      </c>
      <c r="F71" s="228" t="s">
        <v>305</v>
      </c>
      <c r="G71" s="261" t="s">
        <v>490</v>
      </c>
      <c r="H71" s="202">
        <v>589475</v>
      </c>
      <c r="I71" s="202">
        <v>0</v>
      </c>
      <c r="J71" s="99">
        <f t="shared" si="1"/>
        <v>589475</v>
      </c>
      <c r="K71" s="107" t="s">
        <v>268</v>
      </c>
      <c r="L71" s="215" t="s">
        <v>432</v>
      </c>
    </row>
    <row r="72" spans="1:12" s="6" customFormat="1" ht="43.5" customHeight="1">
      <c r="A72" s="47">
        <v>27</v>
      </c>
      <c r="B72" s="97" t="s">
        <v>491</v>
      </c>
      <c r="C72" s="98">
        <v>41246</v>
      </c>
      <c r="D72" s="97" t="s">
        <v>492</v>
      </c>
      <c r="E72" s="98">
        <v>41400</v>
      </c>
      <c r="F72" s="228" t="s">
        <v>101</v>
      </c>
      <c r="G72" s="261" t="s">
        <v>493</v>
      </c>
      <c r="H72" s="202">
        <v>174946</v>
      </c>
      <c r="I72" s="202">
        <v>100000</v>
      </c>
      <c r="J72" s="99">
        <f t="shared" si="1"/>
        <v>74946</v>
      </c>
      <c r="K72" s="107" t="s">
        <v>268</v>
      </c>
      <c r="L72" s="215" t="s">
        <v>494</v>
      </c>
    </row>
    <row r="73" spans="1:12" s="6" customFormat="1" ht="60" customHeight="1">
      <c r="A73" s="47">
        <v>28</v>
      </c>
      <c r="B73" s="97" t="s">
        <v>495</v>
      </c>
      <c r="C73" s="98">
        <v>41963</v>
      </c>
      <c r="D73" s="97" t="s">
        <v>496</v>
      </c>
      <c r="E73" s="98">
        <v>42020</v>
      </c>
      <c r="F73" s="228" t="s">
        <v>281</v>
      </c>
      <c r="G73" s="261" t="s">
        <v>497</v>
      </c>
      <c r="H73" s="202">
        <v>864519</v>
      </c>
      <c r="I73" s="202">
        <v>0</v>
      </c>
      <c r="J73" s="99">
        <f t="shared" si="1"/>
        <v>864519</v>
      </c>
      <c r="K73" s="107" t="s">
        <v>268</v>
      </c>
      <c r="L73" s="215" t="s">
        <v>498</v>
      </c>
    </row>
    <row r="74" spans="1:12" s="6" customFormat="1" ht="49.5" customHeight="1">
      <c r="A74" s="47">
        <v>29</v>
      </c>
      <c r="B74" s="97" t="s">
        <v>499</v>
      </c>
      <c r="C74" s="98">
        <v>41757</v>
      </c>
      <c r="D74" s="97" t="s">
        <v>500</v>
      </c>
      <c r="E74" s="98">
        <v>41809</v>
      </c>
      <c r="F74" s="228" t="s">
        <v>281</v>
      </c>
      <c r="G74" s="261" t="s">
        <v>501</v>
      </c>
      <c r="H74" s="202">
        <v>10863096</v>
      </c>
      <c r="I74" s="202">
        <v>0</v>
      </c>
      <c r="J74" s="99">
        <f t="shared" si="1"/>
        <v>10863096</v>
      </c>
      <c r="K74" s="107" t="s">
        <v>268</v>
      </c>
      <c r="L74" s="215" t="s">
        <v>502</v>
      </c>
    </row>
    <row r="75" spans="1:12" s="6" customFormat="1" ht="49.5" customHeight="1">
      <c r="A75" s="47">
        <v>30</v>
      </c>
      <c r="B75" s="97">
        <v>4</v>
      </c>
      <c r="C75" s="98">
        <v>42297</v>
      </c>
      <c r="D75" s="97">
        <v>410</v>
      </c>
      <c r="E75" s="98">
        <v>42353</v>
      </c>
      <c r="F75" s="228" t="s">
        <v>281</v>
      </c>
      <c r="G75" s="261" t="s">
        <v>503</v>
      </c>
      <c r="H75" s="202">
        <v>287753</v>
      </c>
      <c r="I75" s="202">
        <v>0</v>
      </c>
      <c r="J75" s="99">
        <f t="shared" si="1"/>
        <v>287753</v>
      </c>
      <c r="K75" s="107" t="s">
        <v>268</v>
      </c>
      <c r="L75" s="215"/>
    </row>
    <row r="76" spans="1:12" s="6" customFormat="1" ht="53.25" customHeight="1">
      <c r="A76" s="47">
        <v>31</v>
      </c>
      <c r="B76" s="97" t="s">
        <v>504</v>
      </c>
      <c r="C76" s="98">
        <v>41214</v>
      </c>
      <c r="D76" s="97">
        <v>165</v>
      </c>
      <c r="E76" s="98">
        <v>41221</v>
      </c>
      <c r="F76" s="228" t="s">
        <v>345</v>
      </c>
      <c r="G76" s="261" t="s">
        <v>505</v>
      </c>
      <c r="H76" s="202">
        <v>1625460</v>
      </c>
      <c r="I76" s="202">
        <v>600000</v>
      </c>
      <c r="J76" s="99">
        <f t="shared" si="1"/>
        <v>1025460</v>
      </c>
      <c r="K76" s="107" t="s">
        <v>268</v>
      </c>
      <c r="L76" s="215"/>
    </row>
    <row r="77" spans="1:12" s="6" customFormat="1" ht="50.25" customHeight="1">
      <c r="A77" s="47">
        <v>32</v>
      </c>
      <c r="B77" s="97" t="s">
        <v>506</v>
      </c>
      <c r="C77" s="98">
        <v>41157</v>
      </c>
      <c r="D77" s="97">
        <v>137</v>
      </c>
      <c r="E77" s="98">
        <v>41215</v>
      </c>
      <c r="F77" s="228" t="s">
        <v>281</v>
      </c>
      <c r="G77" s="261" t="s">
        <v>507</v>
      </c>
      <c r="H77" s="202">
        <v>88196</v>
      </c>
      <c r="I77" s="202">
        <v>0</v>
      </c>
      <c r="J77" s="99">
        <f t="shared" si="1"/>
        <v>88196</v>
      </c>
      <c r="K77" s="107" t="s">
        <v>268</v>
      </c>
      <c r="L77" s="215"/>
    </row>
    <row r="78" spans="1:12" s="6" customFormat="1" ht="45" customHeight="1">
      <c r="A78" s="47">
        <v>33</v>
      </c>
      <c r="B78" s="97" t="s">
        <v>508</v>
      </c>
      <c r="C78" s="98">
        <v>41579</v>
      </c>
      <c r="D78" s="97">
        <v>815</v>
      </c>
      <c r="E78" s="98">
        <v>41771</v>
      </c>
      <c r="F78" s="228" t="s">
        <v>103</v>
      </c>
      <c r="G78" s="261" t="s">
        <v>509</v>
      </c>
      <c r="H78" s="202">
        <v>2965335</v>
      </c>
      <c r="I78" s="202">
        <v>1300000</v>
      </c>
      <c r="J78" s="99">
        <f t="shared" si="1"/>
        <v>1665335</v>
      </c>
      <c r="K78" s="107" t="s">
        <v>268</v>
      </c>
      <c r="L78" s="215" t="s">
        <v>510</v>
      </c>
    </row>
    <row r="79" spans="1:12" s="6" customFormat="1" ht="52.5" customHeight="1">
      <c r="A79" s="47">
        <v>34</v>
      </c>
      <c r="B79" s="97" t="s">
        <v>511</v>
      </c>
      <c r="C79" s="98">
        <v>41764</v>
      </c>
      <c r="D79" s="97">
        <v>847</v>
      </c>
      <c r="E79" s="98">
        <v>41782</v>
      </c>
      <c r="F79" s="228" t="s">
        <v>281</v>
      </c>
      <c r="G79" s="261" t="s">
        <v>512</v>
      </c>
      <c r="H79" s="202">
        <v>73354344</v>
      </c>
      <c r="I79" s="202">
        <v>800683</v>
      </c>
      <c r="J79" s="99">
        <f t="shared" si="1"/>
        <v>72553661</v>
      </c>
      <c r="K79" s="107" t="s">
        <v>268</v>
      </c>
      <c r="L79" s="215" t="s">
        <v>510</v>
      </c>
    </row>
    <row r="80" spans="1:12" s="6" customFormat="1" ht="60" customHeight="1">
      <c r="A80" s="47">
        <v>35</v>
      </c>
      <c r="B80" s="97" t="s">
        <v>513</v>
      </c>
      <c r="C80" s="98">
        <v>41941</v>
      </c>
      <c r="D80" s="97">
        <v>270</v>
      </c>
      <c r="E80" s="98">
        <v>41962</v>
      </c>
      <c r="F80" s="228" t="s">
        <v>345</v>
      </c>
      <c r="G80" s="261" t="s">
        <v>514</v>
      </c>
      <c r="H80" s="202">
        <v>15385911</v>
      </c>
      <c r="I80" s="202">
        <v>2203000</v>
      </c>
      <c r="J80" s="99">
        <f t="shared" si="1"/>
        <v>13182911</v>
      </c>
      <c r="K80" s="107" t="s">
        <v>268</v>
      </c>
      <c r="L80" s="215" t="s">
        <v>510</v>
      </c>
    </row>
    <row r="81" spans="1:12" s="6" customFormat="1" ht="60" customHeight="1">
      <c r="A81" s="47">
        <v>36</v>
      </c>
      <c r="B81" s="97" t="s">
        <v>515</v>
      </c>
      <c r="C81" s="98">
        <v>41926</v>
      </c>
      <c r="D81" s="97">
        <v>337</v>
      </c>
      <c r="E81" s="98">
        <v>41981</v>
      </c>
      <c r="F81" s="228" t="s">
        <v>347</v>
      </c>
      <c r="G81" s="261" t="s">
        <v>514</v>
      </c>
      <c r="H81" s="202">
        <v>2818757</v>
      </c>
      <c r="I81" s="202">
        <v>0</v>
      </c>
      <c r="J81" s="99">
        <f t="shared" si="1"/>
        <v>2818757</v>
      </c>
      <c r="K81" s="107" t="s">
        <v>268</v>
      </c>
      <c r="L81" s="215" t="s">
        <v>510</v>
      </c>
    </row>
    <row r="82" spans="1:12" s="6" customFormat="1" ht="60" customHeight="1">
      <c r="A82" s="47">
        <v>37</v>
      </c>
      <c r="B82" s="97">
        <v>10</v>
      </c>
      <c r="C82" s="98">
        <v>42153</v>
      </c>
      <c r="D82" s="97">
        <v>1007</v>
      </c>
      <c r="E82" s="98">
        <v>42173</v>
      </c>
      <c r="F82" s="228" t="s">
        <v>345</v>
      </c>
      <c r="G82" s="261" t="s">
        <v>516</v>
      </c>
      <c r="H82" s="202">
        <v>334607</v>
      </c>
      <c r="I82" s="202">
        <v>0</v>
      </c>
      <c r="J82" s="99">
        <f t="shared" si="1"/>
        <v>334607</v>
      </c>
      <c r="K82" s="107" t="s">
        <v>268</v>
      </c>
      <c r="L82" s="215" t="s">
        <v>510</v>
      </c>
    </row>
    <row r="83" spans="1:12" s="6" customFormat="1" ht="60" customHeight="1">
      <c r="A83" s="47">
        <v>38</v>
      </c>
      <c r="B83" s="97" t="s">
        <v>517</v>
      </c>
      <c r="C83" s="98">
        <v>34654</v>
      </c>
      <c r="D83" s="97">
        <v>277</v>
      </c>
      <c r="E83" s="98">
        <v>34668</v>
      </c>
      <c r="F83" s="228" t="s">
        <v>345</v>
      </c>
      <c r="G83" s="261" t="s">
        <v>518</v>
      </c>
      <c r="H83" s="202">
        <v>24418</v>
      </c>
      <c r="I83" s="202">
        <v>21151</v>
      </c>
      <c r="J83" s="99">
        <f t="shared" si="1"/>
        <v>3267</v>
      </c>
      <c r="K83" s="107" t="s">
        <v>268</v>
      </c>
      <c r="L83" s="215" t="s">
        <v>519</v>
      </c>
    </row>
    <row r="84" spans="1:12" s="6" customFormat="1" ht="54.75" customHeight="1">
      <c r="A84" s="47">
        <v>39</v>
      </c>
      <c r="B84" s="97" t="s">
        <v>520</v>
      </c>
      <c r="C84" s="98">
        <v>34886</v>
      </c>
      <c r="D84" s="97">
        <v>250</v>
      </c>
      <c r="E84" s="98">
        <v>35002</v>
      </c>
      <c r="F84" s="228" t="s">
        <v>345</v>
      </c>
      <c r="G84" s="261" t="s">
        <v>521</v>
      </c>
      <c r="H84" s="202">
        <v>22881</v>
      </c>
      <c r="I84" s="202">
        <v>15000</v>
      </c>
      <c r="J84" s="99">
        <f t="shared" si="1"/>
        <v>7881</v>
      </c>
      <c r="K84" s="107" t="s">
        <v>268</v>
      </c>
      <c r="L84" s="215" t="s">
        <v>519</v>
      </c>
    </row>
    <row r="85" spans="1:12" s="6" customFormat="1" ht="48.75" customHeight="1">
      <c r="A85" s="47">
        <v>40</v>
      </c>
      <c r="B85" s="97" t="s">
        <v>522</v>
      </c>
      <c r="C85" s="98">
        <v>34988</v>
      </c>
      <c r="D85" s="97">
        <v>255</v>
      </c>
      <c r="E85" s="98">
        <v>35005</v>
      </c>
      <c r="F85" s="228" t="s">
        <v>345</v>
      </c>
      <c r="G85" s="261" t="s">
        <v>523</v>
      </c>
      <c r="H85" s="202">
        <v>11466</v>
      </c>
      <c r="I85" s="202">
        <v>3150</v>
      </c>
      <c r="J85" s="99">
        <f t="shared" si="1"/>
        <v>8316</v>
      </c>
      <c r="K85" s="107" t="s">
        <v>268</v>
      </c>
      <c r="L85" s="215" t="s">
        <v>519</v>
      </c>
    </row>
    <row r="86" spans="1:12" s="6" customFormat="1" ht="52.5" customHeight="1">
      <c r="A86" s="47">
        <v>41</v>
      </c>
      <c r="B86" s="97" t="s">
        <v>524</v>
      </c>
      <c r="C86" s="98">
        <v>34864</v>
      </c>
      <c r="D86" s="97">
        <v>260</v>
      </c>
      <c r="E86" s="98">
        <v>35012</v>
      </c>
      <c r="F86" s="228" t="s">
        <v>345</v>
      </c>
      <c r="G86" s="261" t="s">
        <v>525</v>
      </c>
      <c r="H86" s="202">
        <v>7227</v>
      </c>
      <c r="I86" s="202">
        <v>600</v>
      </c>
      <c r="J86" s="99">
        <f t="shared" si="1"/>
        <v>6627</v>
      </c>
      <c r="K86" s="107" t="s">
        <v>268</v>
      </c>
      <c r="L86" s="215" t="s">
        <v>519</v>
      </c>
    </row>
    <row r="87" spans="1:12" s="6" customFormat="1" ht="51.75" customHeight="1">
      <c r="A87" s="47">
        <v>42</v>
      </c>
      <c r="B87" s="97" t="s">
        <v>526</v>
      </c>
      <c r="C87" s="98">
        <v>35052</v>
      </c>
      <c r="D87" s="97">
        <v>10</v>
      </c>
      <c r="E87" s="98">
        <v>35069</v>
      </c>
      <c r="F87" s="228" t="s">
        <v>345</v>
      </c>
      <c r="G87" s="261" t="s">
        <v>527</v>
      </c>
      <c r="H87" s="202">
        <v>5143</v>
      </c>
      <c r="I87" s="202">
        <v>1340</v>
      </c>
      <c r="J87" s="99">
        <f t="shared" si="1"/>
        <v>3803</v>
      </c>
      <c r="K87" s="107" t="s">
        <v>268</v>
      </c>
      <c r="L87" s="215" t="s">
        <v>519</v>
      </c>
    </row>
    <row r="88" spans="1:12" s="6" customFormat="1" ht="51.75" customHeight="1">
      <c r="A88" s="47">
        <v>43</v>
      </c>
      <c r="B88" s="97" t="s">
        <v>528</v>
      </c>
      <c r="C88" s="98">
        <v>35148</v>
      </c>
      <c r="D88" s="97">
        <v>183</v>
      </c>
      <c r="E88" s="98">
        <v>35228</v>
      </c>
      <c r="F88" s="228" t="s">
        <v>345</v>
      </c>
      <c r="G88" s="261" t="s">
        <v>529</v>
      </c>
      <c r="H88" s="202">
        <v>79372</v>
      </c>
      <c r="I88" s="202">
        <v>22750</v>
      </c>
      <c r="J88" s="99">
        <f t="shared" si="1"/>
        <v>56622</v>
      </c>
      <c r="K88" s="107" t="s">
        <v>268</v>
      </c>
      <c r="L88" s="215" t="s">
        <v>519</v>
      </c>
    </row>
    <row r="89" spans="1:12" s="6" customFormat="1" ht="51.75" customHeight="1">
      <c r="A89" s="47">
        <v>44</v>
      </c>
      <c r="B89" s="97" t="s">
        <v>524</v>
      </c>
      <c r="C89" s="98">
        <v>35535</v>
      </c>
      <c r="D89" s="97">
        <v>225</v>
      </c>
      <c r="E89" s="98">
        <v>35601</v>
      </c>
      <c r="F89" s="228" t="s">
        <v>345</v>
      </c>
      <c r="G89" s="261" t="s">
        <v>530</v>
      </c>
      <c r="H89" s="202">
        <v>16645</v>
      </c>
      <c r="I89" s="202">
        <v>11800</v>
      </c>
      <c r="J89" s="99">
        <f t="shared" si="1"/>
        <v>4845</v>
      </c>
      <c r="K89" s="107" t="s">
        <v>268</v>
      </c>
      <c r="L89" s="215" t="s">
        <v>519</v>
      </c>
    </row>
    <row r="90" spans="1:12" s="6" customFormat="1" ht="50.25" customHeight="1">
      <c r="A90" s="47">
        <v>45</v>
      </c>
      <c r="B90" s="97" t="s">
        <v>531</v>
      </c>
      <c r="C90" s="98">
        <v>35553</v>
      </c>
      <c r="D90" s="97">
        <v>96</v>
      </c>
      <c r="E90" s="98">
        <v>35864</v>
      </c>
      <c r="F90" s="228" t="s">
        <v>345</v>
      </c>
      <c r="G90" s="261" t="s">
        <v>532</v>
      </c>
      <c r="H90" s="202">
        <v>21111</v>
      </c>
      <c r="I90" s="202">
        <v>9800</v>
      </c>
      <c r="J90" s="99">
        <f t="shared" si="1"/>
        <v>11311</v>
      </c>
      <c r="K90" s="107" t="s">
        <v>268</v>
      </c>
      <c r="L90" s="215" t="s">
        <v>533</v>
      </c>
    </row>
    <row r="91" spans="1:12" s="6" customFormat="1" ht="44.25" customHeight="1">
      <c r="A91" s="47">
        <v>46</v>
      </c>
      <c r="B91" s="97" t="s">
        <v>534</v>
      </c>
      <c r="C91" s="98">
        <v>37118</v>
      </c>
      <c r="D91" s="97">
        <v>529</v>
      </c>
      <c r="E91" s="98">
        <v>37228</v>
      </c>
      <c r="F91" s="228" t="s">
        <v>125</v>
      </c>
      <c r="G91" s="261" t="s">
        <v>535</v>
      </c>
      <c r="H91" s="202">
        <v>36182</v>
      </c>
      <c r="I91" s="202">
        <v>20100</v>
      </c>
      <c r="J91" s="99">
        <f t="shared" si="1"/>
        <v>16082</v>
      </c>
      <c r="K91" s="107" t="s">
        <v>268</v>
      </c>
      <c r="L91" s="215" t="s">
        <v>533</v>
      </c>
    </row>
    <row r="92" spans="1:12" s="6" customFormat="1" ht="44.25" customHeight="1">
      <c r="A92" s="47">
        <v>47</v>
      </c>
      <c r="B92" s="97" t="s">
        <v>536</v>
      </c>
      <c r="C92" s="98">
        <v>38580</v>
      </c>
      <c r="D92" s="97">
        <v>418</v>
      </c>
      <c r="E92" s="98">
        <v>38596</v>
      </c>
      <c r="F92" s="228" t="s">
        <v>281</v>
      </c>
      <c r="G92" s="261" t="s">
        <v>537</v>
      </c>
      <c r="H92" s="202">
        <v>29407</v>
      </c>
      <c r="I92" s="202">
        <v>18000</v>
      </c>
      <c r="J92" s="99">
        <f t="shared" si="1"/>
        <v>11407</v>
      </c>
      <c r="K92" s="107" t="s">
        <v>268</v>
      </c>
      <c r="L92" s="215" t="s">
        <v>533</v>
      </c>
    </row>
    <row r="93" spans="1:12" s="6" customFormat="1" ht="46.5" customHeight="1">
      <c r="A93" s="47">
        <v>48</v>
      </c>
      <c r="B93" s="97" t="s">
        <v>538</v>
      </c>
      <c r="C93" s="98">
        <v>40043</v>
      </c>
      <c r="D93" s="97">
        <v>987</v>
      </c>
      <c r="E93" s="98">
        <v>40073</v>
      </c>
      <c r="F93" s="228" t="s">
        <v>305</v>
      </c>
      <c r="G93" s="261" t="s">
        <v>539</v>
      </c>
      <c r="H93" s="202">
        <v>105608</v>
      </c>
      <c r="I93" s="202">
        <v>105608</v>
      </c>
      <c r="J93" s="99">
        <f t="shared" si="1"/>
        <v>0</v>
      </c>
      <c r="K93" s="107" t="s">
        <v>268</v>
      </c>
      <c r="L93" s="215" t="s">
        <v>540</v>
      </c>
    </row>
    <row r="94" spans="1:12" s="6" customFormat="1" ht="47.25" customHeight="1">
      <c r="A94" s="47">
        <v>49</v>
      </c>
      <c r="B94" s="97" t="s">
        <v>541</v>
      </c>
      <c r="C94" s="98">
        <v>41165</v>
      </c>
      <c r="D94" s="97">
        <v>104</v>
      </c>
      <c r="E94" s="98">
        <v>41204</v>
      </c>
      <c r="F94" s="228" t="s">
        <v>89</v>
      </c>
      <c r="G94" s="261" t="s">
        <v>542</v>
      </c>
      <c r="H94" s="202">
        <v>2732760</v>
      </c>
      <c r="I94" s="202">
        <v>0</v>
      </c>
      <c r="J94" s="99">
        <f>H94-I94</f>
        <v>2732760</v>
      </c>
      <c r="K94" s="107" t="s">
        <v>268</v>
      </c>
      <c r="L94" s="215" t="s">
        <v>543</v>
      </c>
    </row>
    <row r="95" spans="1:12" s="6" customFormat="1" ht="42.75" customHeight="1">
      <c r="A95" s="47">
        <v>50</v>
      </c>
      <c r="B95" s="97" t="s">
        <v>544</v>
      </c>
      <c r="C95" s="98">
        <v>41772</v>
      </c>
      <c r="D95" s="97">
        <v>896</v>
      </c>
      <c r="E95" s="98">
        <v>42149</v>
      </c>
      <c r="F95" s="228" t="s">
        <v>284</v>
      </c>
      <c r="G95" s="261" t="s">
        <v>545</v>
      </c>
      <c r="H95" s="202">
        <v>1430337</v>
      </c>
      <c r="I95" s="202">
        <v>0</v>
      </c>
      <c r="J95" s="99">
        <f>H95-I95</f>
        <v>1430337</v>
      </c>
      <c r="K95" s="107" t="s">
        <v>268</v>
      </c>
      <c r="L95" s="215" t="s">
        <v>546</v>
      </c>
    </row>
    <row r="96" spans="1:12" s="6" customFormat="1" ht="52.5" customHeight="1">
      <c r="A96" s="47">
        <v>51</v>
      </c>
      <c r="B96" s="97" t="s">
        <v>547</v>
      </c>
      <c r="C96" s="98">
        <v>41997</v>
      </c>
      <c r="D96" s="97">
        <v>897</v>
      </c>
      <c r="E96" s="98">
        <v>42149</v>
      </c>
      <c r="F96" s="228" t="s">
        <v>548</v>
      </c>
      <c r="G96" s="261" t="s">
        <v>549</v>
      </c>
      <c r="H96" s="202">
        <v>84371</v>
      </c>
      <c r="I96" s="202"/>
      <c r="J96" s="99">
        <f>H96-I96</f>
        <v>84371</v>
      </c>
      <c r="K96" s="107" t="s">
        <v>268</v>
      </c>
      <c r="L96" s="215" t="s">
        <v>550</v>
      </c>
    </row>
    <row r="97" spans="1:12" s="6" customFormat="1" ht="47.25" customHeight="1">
      <c r="A97" s="47">
        <v>52</v>
      </c>
      <c r="B97" s="97" t="s">
        <v>551</v>
      </c>
      <c r="C97" s="98">
        <v>41520</v>
      </c>
      <c r="D97" s="97" t="s">
        <v>552</v>
      </c>
      <c r="E97" s="98">
        <v>41653</v>
      </c>
      <c r="F97" s="228" t="s">
        <v>115</v>
      </c>
      <c r="G97" s="261" t="s">
        <v>553</v>
      </c>
      <c r="H97" s="202">
        <v>153696</v>
      </c>
      <c r="I97" s="202">
        <v>98716</v>
      </c>
      <c r="J97" s="99">
        <f t="shared" si="1"/>
        <v>54980</v>
      </c>
      <c r="K97" s="107" t="s">
        <v>268</v>
      </c>
      <c r="L97" s="215" t="s">
        <v>554</v>
      </c>
    </row>
    <row r="98" spans="1:12" s="6" customFormat="1" ht="51" customHeight="1">
      <c r="A98" s="47">
        <v>53</v>
      </c>
      <c r="B98" s="97">
        <v>16</v>
      </c>
      <c r="C98" s="98">
        <v>41886</v>
      </c>
      <c r="D98" s="97">
        <v>595</v>
      </c>
      <c r="E98" s="98">
        <v>42430</v>
      </c>
      <c r="F98" s="228" t="s">
        <v>305</v>
      </c>
      <c r="G98" s="261" t="s">
        <v>555</v>
      </c>
      <c r="H98" s="202">
        <v>1881653</v>
      </c>
      <c r="I98" s="202">
        <v>0</v>
      </c>
      <c r="J98" s="99">
        <f t="shared" si="1"/>
        <v>1881653</v>
      </c>
      <c r="K98" s="107" t="s">
        <v>268</v>
      </c>
      <c r="L98" s="215" t="s">
        <v>1208</v>
      </c>
    </row>
    <row r="99" spans="1:12" s="6" customFormat="1" ht="47.25" customHeight="1">
      <c r="A99" s="47">
        <v>54</v>
      </c>
      <c r="B99" s="97">
        <v>15</v>
      </c>
      <c r="C99" s="98">
        <v>41886</v>
      </c>
      <c r="D99" s="97">
        <v>596</v>
      </c>
      <c r="E99" s="98">
        <v>42430</v>
      </c>
      <c r="F99" s="228" t="s">
        <v>305</v>
      </c>
      <c r="G99" s="261" t="s">
        <v>556</v>
      </c>
      <c r="H99" s="202">
        <v>1270312</v>
      </c>
      <c r="I99" s="202">
        <v>0</v>
      </c>
      <c r="J99" s="99">
        <f t="shared" si="1"/>
        <v>1270312</v>
      </c>
      <c r="K99" s="107" t="s">
        <v>268</v>
      </c>
      <c r="L99" s="215" t="s">
        <v>557</v>
      </c>
    </row>
    <row r="100" spans="1:12" s="6" customFormat="1" ht="53.25" customHeight="1">
      <c r="A100" s="47">
        <v>55</v>
      </c>
      <c r="B100" s="97" t="s">
        <v>558</v>
      </c>
      <c r="C100" s="98">
        <v>41887</v>
      </c>
      <c r="D100" s="97" t="s">
        <v>559</v>
      </c>
      <c r="E100" s="98">
        <v>41914</v>
      </c>
      <c r="F100" s="228" t="s">
        <v>345</v>
      </c>
      <c r="G100" s="261" t="s">
        <v>560</v>
      </c>
      <c r="H100" s="202">
        <v>8036938</v>
      </c>
      <c r="I100" s="202">
        <v>3800000</v>
      </c>
      <c r="J100" s="99">
        <f t="shared" si="1"/>
        <v>4236938</v>
      </c>
      <c r="K100" s="107" t="s">
        <v>268</v>
      </c>
      <c r="L100" s="215" t="s">
        <v>557</v>
      </c>
    </row>
    <row r="101" spans="1:12" s="6" customFormat="1" ht="45" customHeight="1">
      <c r="A101" s="47">
        <v>56</v>
      </c>
      <c r="B101" s="97">
        <v>2</v>
      </c>
      <c r="C101" s="98">
        <v>42396</v>
      </c>
      <c r="D101" s="97">
        <v>607</v>
      </c>
      <c r="E101" s="98">
        <v>42436</v>
      </c>
      <c r="F101" s="228" t="s">
        <v>105</v>
      </c>
      <c r="G101" s="261" t="s">
        <v>561</v>
      </c>
      <c r="H101" s="202">
        <v>6948419</v>
      </c>
      <c r="I101" s="202">
        <v>0</v>
      </c>
      <c r="J101" s="99">
        <f t="shared" si="1"/>
        <v>6948419</v>
      </c>
      <c r="K101" s="107" t="s">
        <v>268</v>
      </c>
      <c r="L101" s="215" t="s">
        <v>557</v>
      </c>
    </row>
    <row r="102" spans="1:12" s="6" customFormat="1" ht="40.5" customHeight="1">
      <c r="A102" s="47">
        <v>57</v>
      </c>
      <c r="B102" s="97">
        <v>50</v>
      </c>
      <c r="C102" s="98">
        <v>41823</v>
      </c>
      <c r="D102" s="97">
        <v>597</v>
      </c>
      <c r="E102" s="98">
        <v>41852</v>
      </c>
      <c r="F102" s="228" t="s">
        <v>305</v>
      </c>
      <c r="G102" s="261" t="s">
        <v>562</v>
      </c>
      <c r="H102" s="202">
        <v>3463267</v>
      </c>
      <c r="I102" s="202">
        <v>0</v>
      </c>
      <c r="J102" s="99">
        <f t="shared" si="1"/>
        <v>3463267</v>
      </c>
      <c r="K102" s="107" t="s">
        <v>268</v>
      </c>
      <c r="L102" s="215" t="s">
        <v>563</v>
      </c>
    </row>
    <row r="103" spans="1:12" s="6" customFormat="1" ht="44.25" customHeight="1">
      <c r="A103" s="47">
        <v>58</v>
      </c>
      <c r="B103" s="97">
        <v>14</v>
      </c>
      <c r="C103" s="98">
        <v>42200</v>
      </c>
      <c r="D103" s="97">
        <v>231</v>
      </c>
      <c r="E103" s="98">
        <v>42313</v>
      </c>
      <c r="F103" s="228" t="s">
        <v>281</v>
      </c>
      <c r="G103" s="261" t="s">
        <v>564</v>
      </c>
      <c r="H103" s="202">
        <v>43000</v>
      </c>
      <c r="I103" s="202">
        <v>0</v>
      </c>
      <c r="J103" s="99">
        <f t="shared" si="1"/>
        <v>43000</v>
      </c>
      <c r="K103" s="107" t="s">
        <v>268</v>
      </c>
      <c r="L103" s="215" t="s">
        <v>557</v>
      </c>
    </row>
    <row r="104" spans="1:12" s="6" customFormat="1" ht="50.25" customHeight="1">
      <c r="A104" s="47">
        <v>59</v>
      </c>
      <c r="B104" s="97">
        <v>14</v>
      </c>
      <c r="C104" s="98">
        <v>41849</v>
      </c>
      <c r="D104" s="97">
        <v>1286</v>
      </c>
      <c r="E104" s="98">
        <v>41886</v>
      </c>
      <c r="F104" s="228" t="s">
        <v>347</v>
      </c>
      <c r="G104" s="261" t="s">
        <v>565</v>
      </c>
      <c r="H104" s="202">
        <v>1451044</v>
      </c>
      <c r="I104" s="202">
        <v>1282213</v>
      </c>
      <c r="J104" s="99">
        <f t="shared" si="1"/>
        <v>168831</v>
      </c>
      <c r="K104" s="107" t="s">
        <v>268</v>
      </c>
      <c r="L104" s="215" t="s">
        <v>557</v>
      </c>
    </row>
    <row r="105" spans="1:12" s="6" customFormat="1" ht="46.5" customHeight="1">
      <c r="A105" s="47">
        <v>60</v>
      </c>
      <c r="B105" s="97" t="s">
        <v>566</v>
      </c>
      <c r="C105" s="98">
        <v>36151</v>
      </c>
      <c r="D105" s="97">
        <v>11</v>
      </c>
      <c r="E105" s="98">
        <v>36162</v>
      </c>
      <c r="F105" s="228" t="s">
        <v>345</v>
      </c>
      <c r="G105" s="261" t="s">
        <v>567</v>
      </c>
      <c r="H105" s="202">
        <v>26949</v>
      </c>
      <c r="I105" s="202">
        <v>4300</v>
      </c>
      <c r="J105" s="99">
        <f t="shared" si="1"/>
        <v>22649</v>
      </c>
      <c r="K105" s="107" t="s">
        <v>268</v>
      </c>
      <c r="L105" s="215"/>
    </row>
    <row r="106" spans="1:12" s="6" customFormat="1" ht="50.25" customHeight="1">
      <c r="A106" s="47">
        <v>61</v>
      </c>
      <c r="B106" s="97" t="s">
        <v>568</v>
      </c>
      <c r="C106" s="98">
        <v>36809</v>
      </c>
      <c r="D106" s="97">
        <v>507</v>
      </c>
      <c r="E106" s="98">
        <v>36843</v>
      </c>
      <c r="F106" s="228" t="s">
        <v>125</v>
      </c>
      <c r="G106" s="261" t="s">
        <v>569</v>
      </c>
      <c r="H106" s="202">
        <v>32371</v>
      </c>
      <c r="I106" s="202">
        <v>18000</v>
      </c>
      <c r="J106" s="99">
        <f t="shared" si="1"/>
        <v>14371</v>
      </c>
      <c r="K106" s="107" t="s">
        <v>268</v>
      </c>
      <c r="L106" s="215"/>
    </row>
    <row r="107" spans="1:12" s="6" customFormat="1" ht="60" customHeight="1">
      <c r="A107" s="47">
        <v>62</v>
      </c>
      <c r="B107" s="97" t="s">
        <v>570</v>
      </c>
      <c r="C107" s="98">
        <v>37118</v>
      </c>
      <c r="D107" s="97">
        <v>387</v>
      </c>
      <c r="E107" s="98">
        <v>37172</v>
      </c>
      <c r="F107" s="228" t="s">
        <v>277</v>
      </c>
      <c r="G107" s="261" t="s">
        <v>571</v>
      </c>
      <c r="H107" s="202">
        <v>26430</v>
      </c>
      <c r="I107" s="202">
        <v>7100</v>
      </c>
      <c r="J107" s="99">
        <f t="shared" si="1"/>
        <v>19330</v>
      </c>
      <c r="K107" s="107" t="s">
        <v>268</v>
      </c>
      <c r="L107" s="215"/>
    </row>
    <row r="108" spans="1:12" s="6" customFormat="1" ht="51.75" customHeight="1">
      <c r="A108" s="47">
        <v>63</v>
      </c>
      <c r="B108" s="97" t="s">
        <v>572</v>
      </c>
      <c r="C108" s="98">
        <v>35013</v>
      </c>
      <c r="D108" s="97">
        <v>292</v>
      </c>
      <c r="E108" s="98">
        <v>35051</v>
      </c>
      <c r="F108" s="228" t="s">
        <v>345</v>
      </c>
      <c r="G108" s="261" t="s">
        <v>573</v>
      </c>
      <c r="H108" s="202">
        <v>90051</v>
      </c>
      <c r="I108" s="202">
        <v>41129</v>
      </c>
      <c r="J108" s="99">
        <f t="shared" si="1"/>
        <v>48922</v>
      </c>
      <c r="K108" s="107" t="s">
        <v>268</v>
      </c>
      <c r="L108" s="215"/>
    </row>
    <row r="109" spans="1:12" s="6" customFormat="1" ht="50.25" customHeight="1">
      <c r="A109" s="47">
        <v>64</v>
      </c>
      <c r="B109" s="97" t="s">
        <v>574</v>
      </c>
      <c r="C109" s="98">
        <v>35269</v>
      </c>
      <c r="D109" s="97">
        <v>241</v>
      </c>
      <c r="E109" s="98">
        <v>35298</v>
      </c>
      <c r="F109" s="228" t="s">
        <v>345</v>
      </c>
      <c r="G109" s="261" t="s">
        <v>575</v>
      </c>
      <c r="H109" s="202">
        <v>10112</v>
      </c>
      <c r="I109" s="202">
        <v>3000</v>
      </c>
      <c r="J109" s="99">
        <f t="shared" si="1"/>
        <v>7112</v>
      </c>
      <c r="K109" s="107" t="s">
        <v>268</v>
      </c>
      <c r="L109" s="215"/>
    </row>
    <row r="110" spans="1:12" s="6" customFormat="1" ht="60" customHeight="1">
      <c r="A110" s="47">
        <v>65</v>
      </c>
      <c r="B110" s="97" t="s">
        <v>576</v>
      </c>
      <c r="C110" s="98">
        <v>38978</v>
      </c>
      <c r="D110" s="97">
        <v>657</v>
      </c>
      <c r="E110" s="98">
        <v>39318</v>
      </c>
      <c r="F110" s="228" t="s">
        <v>277</v>
      </c>
      <c r="G110" s="261" t="s">
        <v>577</v>
      </c>
      <c r="H110" s="202">
        <v>59044</v>
      </c>
      <c r="I110" s="202">
        <v>6000</v>
      </c>
      <c r="J110" s="99">
        <f aca="true" t="shared" si="2" ref="J110:J150">H110-I110</f>
        <v>53044</v>
      </c>
      <c r="K110" s="107" t="s">
        <v>268</v>
      </c>
      <c r="L110" s="215"/>
    </row>
    <row r="111" spans="1:12" s="6" customFormat="1" ht="52.5" customHeight="1">
      <c r="A111" s="47">
        <v>66</v>
      </c>
      <c r="B111" s="97" t="s">
        <v>578</v>
      </c>
      <c r="C111" s="98">
        <v>35170</v>
      </c>
      <c r="D111" s="97">
        <v>115</v>
      </c>
      <c r="E111" s="98">
        <v>35177</v>
      </c>
      <c r="F111" s="228" t="s">
        <v>345</v>
      </c>
      <c r="G111" s="261" t="s">
        <v>579</v>
      </c>
      <c r="H111" s="202">
        <v>30985</v>
      </c>
      <c r="I111" s="202">
        <v>5875</v>
      </c>
      <c r="J111" s="99">
        <f t="shared" si="2"/>
        <v>25110</v>
      </c>
      <c r="K111" s="107" t="s">
        <v>268</v>
      </c>
      <c r="L111" s="215"/>
    </row>
    <row r="112" spans="1:12" s="6" customFormat="1" ht="60" customHeight="1">
      <c r="A112" s="47">
        <v>67</v>
      </c>
      <c r="B112" s="97" t="s">
        <v>580</v>
      </c>
      <c r="C112" s="98">
        <v>33055</v>
      </c>
      <c r="D112" s="97">
        <v>72</v>
      </c>
      <c r="E112" s="98">
        <v>33113</v>
      </c>
      <c r="F112" s="228" t="s">
        <v>345</v>
      </c>
      <c r="G112" s="261" t="s">
        <v>581</v>
      </c>
      <c r="H112" s="202">
        <v>79556</v>
      </c>
      <c r="I112" s="202">
        <v>9600</v>
      </c>
      <c r="J112" s="99">
        <f t="shared" si="2"/>
        <v>69956</v>
      </c>
      <c r="K112" s="107" t="s">
        <v>268</v>
      </c>
      <c r="L112" s="215"/>
    </row>
    <row r="113" spans="1:12" s="6" customFormat="1" ht="60" customHeight="1">
      <c r="A113" s="47">
        <v>68</v>
      </c>
      <c r="B113" s="97" t="s">
        <v>478</v>
      </c>
      <c r="C113" s="98">
        <v>35854</v>
      </c>
      <c r="D113" s="97">
        <v>224</v>
      </c>
      <c r="E113" s="98">
        <v>35933</v>
      </c>
      <c r="F113" s="228" t="s">
        <v>345</v>
      </c>
      <c r="G113" s="261" t="s">
        <v>582</v>
      </c>
      <c r="H113" s="202">
        <v>80740</v>
      </c>
      <c r="I113" s="202">
        <v>42650</v>
      </c>
      <c r="J113" s="99">
        <f t="shared" si="2"/>
        <v>38090</v>
      </c>
      <c r="K113" s="107" t="s">
        <v>268</v>
      </c>
      <c r="L113" s="215"/>
    </row>
    <row r="114" spans="1:12" s="6" customFormat="1" ht="41.25" customHeight="1">
      <c r="A114" s="47">
        <v>69</v>
      </c>
      <c r="B114" s="97" t="s">
        <v>583</v>
      </c>
      <c r="C114" s="98">
        <v>41422</v>
      </c>
      <c r="D114" s="97">
        <v>990</v>
      </c>
      <c r="E114" s="98">
        <v>41480</v>
      </c>
      <c r="F114" s="228" t="s">
        <v>286</v>
      </c>
      <c r="G114" s="261" t="s">
        <v>584</v>
      </c>
      <c r="H114" s="202">
        <v>6124171</v>
      </c>
      <c r="I114" s="202">
        <v>0</v>
      </c>
      <c r="J114" s="99">
        <f t="shared" si="2"/>
        <v>6124171</v>
      </c>
      <c r="K114" s="107" t="s">
        <v>268</v>
      </c>
      <c r="L114" s="215"/>
    </row>
    <row r="115" spans="1:12" s="6" customFormat="1" ht="51" customHeight="1">
      <c r="A115" s="47">
        <v>70</v>
      </c>
      <c r="B115" s="97" t="s">
        <v>585</v>
      </c>
      <c r="C115" s="98">
        <v>42072</v>
      </c>
      <c r="D115" s="97">
        <v>1015</v>
      </c>
      <c r="E115" s="98">
        <v>42173</v>
      </c>
      <c r="F115" s="228" t="s">
        <v>345</v>
      </c>
      <c r="G115" s="261" t="s">
        <v>586</v>
      </c>
      <c r="H115" s="202">
        <v>1169756</v>
      </c>
      <c r="I115" s="202">
        <v>0</v>
      </c>
      <c r="J115" s="99">
        <f t="shared" si="2"/>
        <v>1169756</v>
      </c>
      <c r="K115" s="107" t="s">
        <v>268</v>
      </c>
      <c r="L115" s="215"/>
    </row>
    <row r="116" spans="1:12" s="6" customFormat="1" ht="50.25" customHeight="1">
      <c r="A116" s="47">
        <v>71</v>
      </c>
      <c r="B116" s="97">
        <v>31</v>
      </c>
      <c r="C116" s="98">
        <v>42321</v>
      </c>
      <c r="D116" s="97">
        <v>651</v>
      </c>
      <c r="E116" s="98">
        <v>42447</v>
      </c>
      <c r="F116" s="228" t="s">
        <v>281</v>
      </c>
      <c r="G116" s="261" t="s">
        <v>587</v>
      </c>
      <c r="H116" s="202">
        <v>79483</v>
      </c>
      <c r="I116" s="202">
        <v>0</v>
      </c>
      <c r="J116" s="99">
        <f t="shared" si="2"/>
        <v>79483</v>
      </c>
      <c r="K116" s="107" t="s">
        <v>268</v>
      </c>
      <c r="L116" s="215"/>
    </row>
    <row r="117" spans="1:12" s="6" customFormat="1" ht="54.75" customHeight="1">
      <c r="A117" s="47">
        <v>72</v>
      </c>
      <c r="B117" s="97" t="s">
        <v>588</v>
      </c>
      <c r="C117" s="98">
        <v>41949</v>
      </c>
      <c r="D117" s="97">
        <v>525</v>
      </c>
      <c r="E117" s="98">
        <v>42020</v>
      </c>
      <c r="F117" s="228" t="s">
        <v>281</v>
      </c>
      <c r="G117" s="261" t="s">
        <v>589</v>
      </c>
      <c r="H117" s="202">
        <v>166664</v>
      </c>
      <c r="I117" s="202">
        <v>0</v>
      </c>
      <c r="J117" s="99">
        <f t="shared" si="2"/>
        <v>166664</v>
      </c>
      <c r="K117" s="107" t="s">
        <v>268</v>
      </c>
      <c r="L117" s="215"/>
    </row>
    <row r="118" spans="1:12" s="6" customFormat="1" ht="44.25" customHeight="1">
      <c r="A118" s="47">
        <v>73</v>
      </c>
      <c r="B118" s="97" t="s">
        <v>590</v>
      </c>
      <c r="C118" s="98">
        <v>41365</v>
      </c>
      <c r="D118" s="97">
        <v>1063</v>
      </c>
      <c r="E118" s="98">
        <v>41492</v>
      </c>
      <c r="F118" s="228" t="s">
        <v>305</v>
      </c>
      <c r="G118" s="261" t="s">
        <v>591</v>
      </c>
      <c r="H118" s="202">
        <v>728846</v>
      </c>
      <c r="I118" s="202"/>
      <c r="J118" s="99">
        <f t="shared" si="2"/>
        <v>728846</v>
      </c>
      <c r="K118" s="107" t="s">
        <v>268</v>
      </c>
      <c r="L118" s="215"/>
    </row>
    <row r="119" spans="1:12" s="6" customFormat="1" ht="51.75" customHeight="1">
      <c r="A119" s="47">
        <v>74</v>
      </c>
      <c r="B119" s="97" t="s">
        <v>592</v>
      </c>
      <c r="C119" s="98">
        <v>41750</v>
      </c>
      <c r="D119" s="97">
        <v>970</v>
      </c>
      <c r="E119" s="98">
        <v>41809</v>
      </c>
      <c r="F119" s="228" t="s">
        <v>345</v>
      </c>
      <c r="G119" s="261" t="s">
        <v>593</v>
      </c>
      <c r="H119" s="202">
        <v>2407978</v>
      </c>
      <c r="I119" s="202"/>
      <c r="J119" s="99">
        <f t="shared" si="2"/>
        <v>2407978</v>
      </c>
      <c r="K119" s="107" t="s">
        <v>268</v>
      </c>
      <c r="L119" s="215"/>
    </row>
    <row r="120" spans="1:12" s="6" customFormat="1" ht="54.75" customHeight="1">
      <c r="A120" s="47">
        <v>75</v>
      </c>
      <c r="B120" s="97" t="s">
        <v>594</v>
      </c>
      <c r="C120" s="98">
        <v>41852</v>
      </c>
      <c r="D120" s="97">
        <v>43</v>
      </c>
      <c r="E120" s="98">
        <v>41913</v>
      </c>
      <c r="F120" s="228" t="s">
        <v>345</v>
      </c>
      <c r="G120" s="261" t="s">
        <v>595</v>
      </c>
      <c r="H120" s="202">
        <v>13099421</v>
      </c>
      <c r="I120" s="202">
        <v>0</v>
      </c>
      <c r="J120" s="99">
        <f t="shared" si="2"/>
        <v>13099421</v>
      </c>
      <c r="K120" s="107" t="s">
        <v>268</v>
      </c>
      <c r="L120" s="215"/>
    </row>
    <row r="121" spans="1:12" s="6" customFormat="1" ht="50.25" customHeight="1">
      <c r="A121" s="47">
        <v>76</v>
      </c>
      <c r="B121" s="97" t="s">
        <v>596</v>
      </c>
      <c r="C121" s="98">
        <v>41782</v>
      </c>
      <c r="D121" s="97">
        <v>427</v>
      </c>
      <c r="E121" s="98">
        <v>42002</v>
      </c>
      <c r="F121" s="228" t="s">
        <v>99</v>
      </c>
      <c r="G121" s="261" t="s">
        <v>597</v>
      </c>
      <c r="H121" s="202">
        <v>7010180</v>
      </c>
      <c r="I121" s="202">
        <v>0</v>
      </c>
      <c r="J121" s="99">
        <f t="shared" si="2"/>
        <v>7010180</v>
      </c>
      <c r="K121" s="107" t="s">
        <v>268</v>
      </c>
      <c r="L121" s="215"/>
    </row>
    <row r="122" spans="1:12" s="6" customFormat="1" ht="42" customHeight="1">
      <c r="A122" s="47">
        <v>77</v>
      </c>
      <c r="B122" s="97" t="s">
        <v>598</v>
      </c>
      <c r="C122" s="98">
        <v>41396</v>
      </c>
      <c r="D122" s="97">
        <v>739</v>
      </c>
      <c r="E122" s="98">
        <v>41418</v>
      </c>
      <c r="F122" s="228" t="s">
        <v>102</v>
      </c>
      <c r="G122" s="261" t="s">
        <v>599</v>
      </c>
      <c r="H122" s="202">
        <v>254427</v>
      </c>
      <c r="I122" s="202"/>
      <c r="J122" s="99">
        <f t="shared" si="2"/>
        <v>254427</v>
      </c>
      <c r="K122" s="107" t="s">
        <v>268</v>
      </c>
      <c r="L122" s="215"/>
    </row>
    <row r="123" spans="1:12" s="6" customFormat="1" ht="60" customHeight="1">
      <c r="A123" s="47">
        <v>78</v>
      </c>
      <c r="B123" s="97" t="s">
        <v>600</v>
      </c>
      <c r="C123" s="98">
        <v>40147</v>
      </c>
      <c r="D123" s="97">
        <v>250</v>
      </c>
      <c r="E123" s="98">
        <v>40169</v>
      </c>
      <c r="F123" s="228" t="s">
        <v>277</v>
      </c>
      <c r="G123" s="261" t="s">
        <v>601</v>
      </c>
      <c r="H123" s="202">
        <v>44000</v>
      </c>
      <c r="I123" s="202"/>
      <c r="J123" s="99">
        <f t="shared" si="2"/>
        <v>44000</v>
      </c>
      <c r="K123" s="107" t="s">
        <v>268</v>
      </c>
      <c r="L123" s="215"/>
    </row>
    <row r="124" spans="1:12" s="6" customFormat="1" ht="60" customHeight="1">
      <c r="A124" s="47">
        <v>79</v>
      </c>
      <c r="B124" s="97" t="s">
        <v>602</v>
      </c>
      <c r="C124" s="98">
        <v>38973</v>
      </c>
      <c r="D124" s="97">
        <v>661</v>
      </c>
      <c r="E124" s="98">
        <v>39318</v>
      </c>
      <c r="F124" s="228" t="s">
        <v>277</v>
      </c>
      <c r="G124" s="261" t="s">
        <v>603</v>
      </c>
      <c r="H124" s="202">
        <v>75000</v>
      </c>
      <c r="I124" s="202"/>
      <c r="J124" s="99">
        <f t="shared" si="2"/>
        <v>75000</v>
      </c>
      <c r="K124" s="107" t="s">
        <v>268</v>
      </c>
      <c r="L124" s="215"/>
    </row>
    <row r="125" spans="1:12" s="6" customFormat="1" ht="51" customHeight="1">
      <c r="A125" s="47">
        <v>80</v>
      </c>
      <c r="B125" s="97" t="s">
        <v>604</v>
      </c>
      <c r="C125" s="98">
        <v>35074</v>
      </c>
      <c r="D125" s="97">
        <v>64</v>
      </c>
      <c r="E125" s="98">
        <v>35094</v>
      </c>
      <c r="F125" s="228" t="s">
        <v>345</v>
      </c>
      <c r="G125" s="261" t="s">
        <v>605</v>
      </c>
      <c r="H125" s="202">
        <v>11800</v>
      </c>
      <c r="I125" s="202"/>
      <c r="J125" s="99">
        <f t="shared" si="2"/>
        <v>11800</v>
      </c>
      <c r="K125" s="107" t="s">
        <v>268</v>
      </c>
      <c r="L125" s="215"/>
    </row>
    <row r="126" spans="1:12" s="6" customFormat="1" ht="51.75" customHeight="1">
      <c r="A126" s="47">
        <v>81</v>
      </c>
      <c r="B126" s="97" t="s">
        <v>606</v>
      </c>
      <c r="C126" s="98">
        <v>35053</v>
      </c>
      <c r="D126" s="97">
        <v>9</v>
      </c>
      <c r="E126" s="98">
        <v>35069</v>
      </c>
      <c r="F126" s="228" t="s">
        <v>345</v>
      </c>
      <c r="G126" s="261" t="s">
        <v>607</v>
      </c>
      <c r="H126" s="202">
        <v>7261</v>
      </c>
      <c r="I126" s="202"/>
      <c r="J126" s="99">
        <f t="shared" si="2"/>
        <v>7261</v>
      </c>
      <c r="K126" s="107" t="s">
        <v>268</v>
      </c>
      <c r="L126" s="215"/>
    </row>
    <row r="127" spans="1:12" s="6" customFormat="1" ht="60" customHeight="1">
      <c r="A127" s="47">
        <v>82</v>
      </c>
      <c r="B127" s="97" t="s">
        <v>536</v>
      </c>
      <c r="C127" s="98">
        <v>35166</v>
      </c>
      <c r="D127" s="97">
        <v>146</v>
      </c>
      <c r="E127" s="98">
        <v>35207</v>
      </c>
      <c r="F127" s="228" t="s">
        <v>345</v>
      </c>
      <c r="G127" s="261" t="s">
        <v>608</v>
      </c>
      <c r="H127" s="202">
        <v>7154</v>
      </c>
      <c r="I127" s="202"/>
      <c r="J127" s="99">
        <f t="shared" si="2"/>
        <v>7154</v>
      </c>
      <c r="K127" s="107" t="s">
        <v>268</v>
      </c>
      <c r="L127" s="215"/>
    </row>
    <row r="128" spans="1:12" s="6" customFormat="1" ht="50.25" customHeight="1">
      <c r="A128" s="47">
        <v>83</v>
      </c>
      <c r="B128" s="97" t="s">
        <v>609</v>
      </c>
      <c r="C128" s="98">
        <v>35167</v>
      </c>
      <c r="D128" s="97">
        <v>147</v>
      </c>
      <c r="E128" s="98">
        <v>35207</v>
      </c>
      <c r="F128" s="228" t="s">
        <v>345</v>
      </c>
      <c r="G128" s="261" t="s">
        <v>610</v>
      </c>
      <c r="H128" s="202">
        <v>10968</v>
      </c>
      <c r="I128" s="202"/>
      <c r="J128" s="99">
        <f t="shared" si="2"/>
        <v>10968</v>
      </c>
      <c r="K128" s="107" t="s">
        <v>268</v>
      </c>
      <c r="L128" s="215"/>
    </row>
    <row r="129" spans="1:12" s="6" customFormat="1" ht="54.75" customHeight="1">
      <c r="A129" s="47">
        <v>84</v>
      </c>
      <c r="B129" s="97" t="s">
        <v>611</v>
      </c>
      <c r="C129" s="98">
        <v>35721</v>
      </c>
      <c r="D129" s="97">
        <v>525</v>
      </c>
      <c r="E129" s="98">
        <v>35786</v>
      </c>
      <c r="F129" s="228" t="s">
        <v>345</v>
      </c>
      <c r="G129" s="261" t="s">
        <v>612</v>
      </c>
      <c r="H129" s="202">
        <v>14123</v>
      </c>
      <c r="I129" s="202"/>
      <c r="J129" s="99">
        <f t="shared" si="2"/>
        <v>14123</v>
      </c>
      <c r="K129" s="107" t="s">
        <v>268</v>
      </c>
      <c r="L129" s="215"/>
    </row>
    <row r="130" spans="1:12" s="6" customFormat="1" ht="60" customHeight="1">
      <c r="A130" s="47">
        <v>85</v>
      </c>
      <c r="B130" s="97" t="s">
        <v>475</v>
      </c>
      <c r="C130" s="98">
        <v>35877</v>
      </c>
      <c r="D130" s="97">
        <v>183</v>
      </c>
      <c r="E130" s="98">
        <v>35913</v>
      </c>
      <c r="F130" s="228" t="s">
        <v>345</v>
      </c>
      <c r="G130" s="261" t="s">
        <v>613</v>
      </c>
      <c r="H130" s="202">
        <v>10799</v>
      </c>
      <c r="I130" s="202"/>
      <c r="J130" s="99">
        <f t="shared" si="2"/>
        <v>10799</v>
      </c>
      <c r="K130" s="107" t="s">
        <v>268</v>
      </c>
      <c r="L130" s="215"/>
    </row>
    <row r="131" spans="1:12" s="6" customFormat="1" ht="60" customHeight="1">
      <c r="A131" s="47">
        <v>86</v>
      </c>
      <c r="B131" s="97" t="s">
        <v>614</v>
      </c>
      <c r="C131" s="98">
        <v>36038</v>
      </c>
      <c r="D131" s="97">
        <v>523</v>
      </c>
      <c r="E131" s="98">
        <v>36057</v>
      </c>
      <c r="F131" s="228" t="s">
        <v>345</v>
      </c>
      <c r="G131" s="261" t="s">
        <v>615</v>
      </c>
      <c r="H131" s="202">
        <v>10201</v>
      </c>
      <c r="I131" s="202"/>
      <c r="J131" s="99">
        <f t="shared" si="2"/>
        <v>10201</v>
      </c>
      <c r="K131" s="107" t="s">
        <v>268</v>
      </c>
      <c r="L131" s="215"/>
    </row>
    <row r="132" spans="1:12" s="6" customFormat="1" ht="60" customHeight="1">
      <c r="A132" s="47">
        <v>87</v>
      </c>
      <c r="B132" s="97" t="s">
        <v>616</v>
      </c>
      <c r="C132" s="98">
        <v>35905</v>
      </c>
      <c r="D132" s="97">
        <v>282</v>
      </c>
      <c r="E132" s="98">
        <v>35959</v>
      </c>
      <c r="F132" s="228" t="s">
        <v>345</v>
      </c>
      <c r="G132" s="261" t="s">
        <v>617</v>
      </c>
      <c r="H132" s="202">
        <v>27720</v>
      </c>
      <c r="I132" s="202">
        <v>0</v>
      </c>
      <c r="J132" s="99">
        <f t="shared" si="2"/>
        <v>27720</v>
      </c>
      <c r="K132" s="107" t="s">
        <v>268</v>
      </c>
      <c r="L132" s="215"/>
    </row>
    <row r="133" spans="1:12" s="6" customFormat="1" ht="55.5" customHeight="1">
      <c r="A133" s="47">
        <v>88</v>
      </c>
      <c r="B133" s="97" t="s">
        <v>604</v>
      </c>
      <c r="C133" s="98">
        <v>35835</v>
      </c>
      <c r="D133" s="97">
        <v>223</v>
      </c>
      <c r="E133" s="98">
        <v>35933</v>
      </c>
      <c r="F133" s="228" t="s">
        <v>345</v>
      </c>
      <c r="G133" s="261" t="s">
        <v>618</v>
      </c>
      <c r="H133" s="202">
        <v>6879</v>
      </c>
      <c r="I133" s="202"/>
      <c r="J133" s="99">
        <f t="shared" si="2"/>
        <v>6879</v>
      </c>
      <c r="K133" s="107" t="s">
        <v>268</v>
      </c>
      <c r="L133" s="215"/>
    </row>
    <row r="134" spans="1:12" s="6" customFormat="1" ht="55.5" customHeight="1">
      <c r="A134" s="47">
        <v>89</v>
      </c>
      <c r="B134" s="97" t="s">
        <v>619</v>
      </c>
      <c r="C134" s="98">
        <v>35877</v>
      </c>
      <c r="D134" s="97">
        <v>184</v>
      </c>
      <c r="E134" s="98">
        <v>35913</v>
      </c>
      <c r="F134" s="228" t="s">
        <v>345</v>
      </c>
      <c r="G134" s="261" t="s">
        <v>620</v>
      </c>
      <c r="H134" s="202">
        <v>19648</v>
      </c>
      <c r="I134" s="202"/>
      <c r="J134" s="99">
        <f t="shared" si="2"/>
        <v>19648</v>
      </c>
      <c r="K134" s="107" t="s">
        <v>268</v>
      </c>
      <c r="L134" s="215"/>
    </row>
    <row r="135" spans="1:12" s="6" customFormat="1" ht="54" customHeight="1">
      <c r="A135" s="47">
        <v>90</v>
      </c>
      <c r="B135" s="97" t="s">
        <v>621</v>
      </c>
      <c r="C135" s="98">
        <v>35896</v>
      </c>
      <c r="D135" s="97">
        <v>157</v>
      </c>
      <c r="E135" s="98">
        <v>35898</v>
      </c>
      <c r="F135" s="228" t="s">
        <v>345</v>
      </c>
      <c r="G135" s="261" t="s">
        <v>622</v>
      </c>
      <c r="H135" s="202">
        <v>17596</v>
      </c>
      <c r="I135" s="202"/>
      <c r="J135" s="99">
        <f t="shared" si="2"/>
        <v>17596</v>
      </c>
      <c r="K135" s="107" t="s">
        <v>268</v>
      </c>
      <c r="L135" s="215"/>
    </row>
    <row r="136" spans="1:12" s="6" customFormat="1" ht="55.5" customHeight="1">
      <c r="A136" s="47">
        <v>91</v>
      </c>
      <c r="B136" s="97" t="s">
        <v>623</v>
      </c>
      <c r="C136" s="98">
        <v>35798</v>
      </c>
      <c r="D136" s="97">
        <v>90</v>
      </c>
      <c r="E136" s="98">
        <v>35864</v>
      </c>
      <c r="F136" s="228" t="s">
        <v>345</v>
      </c>
      <c r="G136" s="261" t="s">
        <v>624</v>
      </c>
      <c r="H136" s="202">
        <v>38191</v>
      </c>
      <c r="I136" s="202"/>
      <c r="J136" s="99">
        <f t="shared" si="2"/>
        <v>38191</v>
      </c>
      <c r="K136" s="107" t="s">
        <v>268</v>
      </c>
      <c r="L136" s="215"/>
    </row>
    <row r="137" spans="1:12" s="6" customFormat="1" ht="51.75" customHeight="1">
      <c r="A137" s="47">
        <v>92</v>
      </c>
      <c r="B137" s="97" t="s">
        <v>625</v>
      </c>
      <c r="C137" s="98">
        <v>34451</v>
      </c>
      <c r="D137" s="97">
        <v>139</v>
      </c>
      <c r="E137" s="98">
        <v>34526</v>
      </c>
      <c r="F137" s="228" t="s">
        <v>345</v>
      </c>
      <c r="G137" s="261" t="s">
        <v>626</v>
      </c>
      <c r="H137" s="202">
        <v>5051</v>
      </c>
      <c r="I137" s="202"/>
      <c r="J137" s="99">
        <f t="shared" si="2"/>
        <v>5051</v>
      </c>
      <c r="K137" s="107" t="s">
        <v>268</v>
      </c>
      <c r="L137" s="215"/>
    </row>
    <row r="138" spans="1:12" s="6" customFormat="1" ht="52.5" customHeight="1">
      <c r="A138" s="47">
        <v>93</v>
      </c>
      <c r="B138" s="97" t="s">
        <v>627</v>
      </c>
      <c r="C138" s="98">
        <v>41606</v>
      </c>
      <c r="D138" s="97">
        <v>341</v>
      </c>
      <c r="E138" s="98">
        <v>41634</v>
      </c>
      <c r="F138" s="228" t="s">
        <v>345</v>
      </c>
      <c r="G138" s="261" t="s">
        <v>628</v>
      </c>
      <c r="H138" s="202">
        <v>7552628</v>
      </c>
      <c r="I138" s="202">
        <v>0</v>
      </c>
      <c r="J138" s="99">
        <f t="shared" si="2"/>
        <v>7552628</v>
      </c>
      <c r="K138" s="107" t="s">
        <v>268</v>
      </c>
      <c r="L138" s="215" t="s">
        <v>629</v>
      </c>
    </row>
    <row r="139" spans="1:12" s="6" customFormat="1" ht="50.25" customHeight="1">
      <c r="A139" s="47">
        <v>94</v>
      </c>
      <c r="B139" s="97" t="s">
        <v>630</v>
      </c>
      <c r="C139" s="98">
        <v>40995</v>
      </c>
      <c r="D139" s="97">
        <v>1088</v>
      </c>
      <c r="E139" s="98">
        <v>41169</v>
      </c>
      <c r="F139" s="228" t="s">
        <v>281</v>
      </c>
      <c r="G139" s="261" t="s">
        <v>631</v>
      </c>
      <c r="H139" s="202">
        <v>17359</v>
      </c>
      <c r="I139" s="202">
        <v>2600</v>
      </c>
      <c r="J139" s="99">
        <f t="shared" si="2"/>
        <v>14759</v>
      </c>
      <c r="K139" s="107" t="s">
        <v>268</v>
      </c>
      <c r="L139" s="215" t="s">
        <v>632</v>
      </c>
    </row>
    <row r="140" spans="1:12" s="6" customFormat="1" ht="45" customHeight="1">
      <c r="A140" s="47">
        <v>95</v>
      </c>
      <c r="B140" s="97" t="s">
        <v>633</v>
      </c>
      <c r="C140" s="98">
        <v>41113</v>
      </c>
      <c r="D140" s="97">
        <v>926</v>
      </c>
      <c r="E140" s="98">
        <v>41116</v>
      </c>
      <c r="F140" s="228" t="s">
        <v>89</v>
      </c>
      <c r="G140" s="261" t="s">
        <v>634</v>
      </c>
      <c r="H140" s="202">
        <v>2397325</v>
      </c>
      <c r="I140" s="202">
        <v>500000</v>
      </c>
      <c r="J140" s="99">
        <f t="shared" si="2"/>
        <v>1897325</v>
      </c>
      <c r="K140" s="107" t="s">
        <v>268</v>
      </c>
      <c r="L140" s="215"/>
    </row>
    <row r="141" spans="1:12" s="6" customFormat="1" ht="45" customHeight="1">
      <c r="A141" s="47">
        <v>96</v>
      </c>
      <c r="B141" s="97" t="s">
        <v>635</v>
      </c>
      <c r="C141" s="98">
        <v>41178</v>
      </c>
      <c r="D141" s="97">
        <v>49</v>
      </c>
      <c r="E141" s="98">
        <v>41187</v>
      </c>
      <c r="F141" s="228" t="s">
        <v>305</v>
      </c>
      <c r="G141" s="261" t="s">
        <v>636</v>
      </c>
      <c r="H141" s="202">
        <v>863000</v>
      </c>
      <c r="I141" s="202">
        <v>0</v>
      </c>
      <c r="J141" s="99">
        <f t="shared" si="2"/>
        <v>863000</v>
      </c>
      <c r="K141" s="107" t="s">
        <v>268</v>
      </c>
      <c r="L141" s="215"/>
    </row>
    <row r="142" spans="1:12" s="6" customFormat="1" ht="45.75" customHeight="1">
      <c r="A142" s="47">
        <v>97</v>
      </c>
      <c r="B142" s="97" t="s">
        <v>637</v>
      </c>
      <c r="C142" s="98">
        <v>41781</v>
      </c>
      <c r="D142" s="97">
        <v>1252</v>
      </c>
      <c r="E142" s="98">
        <v>41873</v>
      </c>
      <c r="F142" s="228" t="s">
        <v>284</v>
      </c>
      <c r="G142" s="261" t="s">
        <v>638</v>
      </c>
      <c r="H142" s="202">
        <v>49646</v>
      </c>
      <c r="I142" s="202"/>
      <c r="J142" s="99">
        <f t="shared" si="2"/>
        <v>49646</v>
      </c>
      <c r="K142" s="107" t="s">
        <v>268</v>
      </c>
      <c r="L142" s="215"/>
    </row>
    <row r="143" spans="1:12" s="6" customFormat="1" ht="44.25" customHeight="1">
      <c r="A143" s="47">
        <v>98</v>
      </c>
      <c r="B143" s="97" t="s">
        <v>639</v>
      </c>
      <c r="C143" s="98">
        <v>41789</v>
      </c>
      <c r="D143" s="97">
        <v>1253</v>
      </c>
      <c r="E143" s="98">
        <v>41873</v>
      </c>
      <c r="F143" s="228" t="s">
        <v>284</v>
      </c>
      <c r="G143" s="261" t="s">
        <v>640</v>
      </c>
      <c r="H143" s="202">
        <v>2090579</v>
      </c>
      <c r="I143" s="202"/>
      <c r="J143" s="99">
        <f t="shared" si="2"/>
        <v>2090579</v>
      </c>
      <c r="K143" s="107" t="s">
        <v>268</v>
      </c>
      <c r="L143" s="215"/>
    </row>
    <row r="144" spans="1:12" s="6" customFormat="1" ht="50.25" customHeight="1">
      <c r="A144" s="47">
        <v>99</v>
      </c>
      <c r="B144" s="97" t="s">
        <v>641</v>
      </c>
      <c r="C144" s="98">
        <v>41649</v>
      </c>
      <c r="D144" s="97">
        <v>82</v>
      </c>
      <c r="E144" s="98">
        <v>41919</v>
      </c>
      <c r="F144" s="228" t="s">
        <v>281</v>
      </c>
      <c r="G144" s="261" t="s">
        <v>642</v>
      </c>
      <c r="H144" s="202">
        <v>4201491</v>
      </c>
      <c r="I144" s="202"/>
      <c r="J144" s="99">
        <f t="shared" si="2"/>
        <v>4201491</v>
      </c>
      <c r="K144" s="107" t="s">
        <v>268</v>
      </c>
      <c r="L144" s="215"/>
    </row>
    <row r="145" spans="1:12" s="6" customFormat="1" ht="51" customHeight="1">
      <c r="A145" s="47">
        <v>100</v>
      </c>
      <c r="B145" s="97" t="s">
        <v>643</v>
      </c>
      <c r="C145" s="98">
        <v>35194</v>
      </c>
      <c r="D145" s="97">
        <v>154</v>
      </c>
      <c r="E145" s="98">
        <v>35210</v>
      </c>
      <c r="F145" s="228" t="s">
        <v>345</v>
      </c>
      <c r="G145" s="261" t="s">
        <v>644</v>
      </c>
      <c r="H145" s="202">
        <v>14122</v>
      </c>
      <c r="I145" s="202">
        <v>300</v>
      </c>
      <c r="J145" s="99">
        <f t="shared" si="2"/>
        <v>13822</v>
      </c>
      <c r="K145" s="107" t="s">
        <v>268</v>
      </c>
      <c r="L145" s="215"/>
    </row>
    <row r="146" spans="1:12" s="6" customFormat="1" ht="54.75" customHeight="1">
      <c r="A146" s="47">
        <v>101</v>
      </c>
      <c r="B146" s="97" t="s">
        <v>645</v>
      </c>
      <c r="C146" s="98">
        <v>33184</v>
      </c>
      <c r="D146" s="97">
        <v>129</v>
      </c>
      <c r="E146" s="98">
        <v>33249</v>
      </c>
      <c r="F146" s="228" t="s">
        <v>345</v>
      </c>
      <c r="G146" s="261" t="s">
        <v>644</v>
      </c>
      <c r="H146" s="202">
        <v>61336</v>
      </c>
      <c r="I146" s="202">
        <v>15978</v>
      </c>
      <c r="J146" s="99">
        <f t="shared" si="2"/>
        <v>45358</v>
      </c>
      <c r="K146" s="107" t="s">
        <v>268</v>
      </c>
      <c r="L146" s="215"/>
    </row>
    <row r="147" spans="1:12" s="6" customFormat="1" ht="39.75" customHeight="1">
      <c r="A147" s="47">
        <v>102</v>
      </c>
      <c r="B147" s="97" t="s">
        <v>646</v>
      </c>
      <c r="C147" s="98">
        <v>41422</v>
      </c>
      <c r="D147" s="97">
        <v>728</v>
      </c>
      <c r="E147" s="98">
        <v>41754</v>
      </c>
      <c r="F147" s="228" t="s">
        <v>305</v>
      </c>
      <c r="G147" s="261" t="s">
        <v>647</v>
      </c>
      <c r="H147" s="202">
        <v>2003000</v>
      </c>
      <c r="I147" s="202"/>
      <c r="J147" s="99">
        <f t="shared" si="2"/>
        <v>2003000</v>
      </c>
      <c r="K147" s="107" t="s">
        <v>268</v>
      </c>
      <c r="L147" s="215"/>
    </row>
    <row r="148" spans="1:12" s="6" customFormat="1" ht="42.75" customHeight="1">
      <c r="A148" s="47">
        <v>103</v>
      </c>
      <c r="B148" s="97" t="s">
        <v>648</v>
      </c>
      <c r="C148" s="98">
        <v>41422</v>
      </c>
      <c r="D148" s="97">
        <v>727</v>
      </c>
      <c r="E148" s="98">
        <v>41754</v>
      </c>
      <c r="F148" s="228" t="s">
        <v>305</v>
      </c>
      <c r="G148" s="261" t="s">
        <v>649</v>
      </c>
      <c r="H148" s="202">
        <v>2835316</v>
      </c>
      <c r="I148" s="202"/>
      <c r="J148" s="99">
        <f t="shared" si="2"/>
        <v>2835316</v>
      </c>
      <c r="K148" s="107" t="s">
        <v>268</v>
      </c>
      <c r="L148" s="215"/>
    </row>
    <row r="149" spans="1:12" s="6" customFormat="1" ht="53.25" customHeight="1">
      <c r="A149" s="47">
        <v>104</v>
      </c>
      <c r="B149" s="97" t="s">
        <v>650</v>
      </c>
      <c r="C149" s="98">
        <v>42129</v>
      </c>
      <c r="D149" s="97">
        <v>1062</v>
      </c>
      <c r="E149" s="98">
        <v>42188</v>
      </c>
      <c r="F149" s="228" t="s">
        <v>345</v>
      </c>
      <c r="G149" s="261" t="s">
        <v>651</v>
      </c>
      <c r="H149" s="202">
        <v>55163</v>
      </c>
      <c r="I149" s="202"/>
      <c r="J149" s="99">
        <f t="shared" si="2"/>
        <v>55163</v>
      </c>
      <c r="K149" s="107" t="s">
        <v>268</v>
      </c>
      <c r="L149" s="215"/>
    </row>
    <row r="150" spans="1:12" s="6" customFormat="1" ht="39" customHeight="1" thickBot="1">
      <c r="A150" s="101">
        <v>105</v>
      </c>
      <c r="B150" s="102" t="s">
        <v>652</v>
      </c>
      <c r="C150" s="103">
        <v>42034</v>
      </c>
      <c r="D150" s="102">
        <v>740</v>
      </c>
      <c r="E150" s="103">
        <v>42095</v>
      </c>
      <c r="F150" s="268" t="s">
        <v>103</v>
      </c>
      <c r="G150" s="266" t="s">
        <v>653</v>
      </c>
      <c r="H150" s="204">
        <v>111210</v>
      </c>
      <c r="I150" s="204">
        <v>14500</v>
      </c>
      <c r="J150" s="104">
        <f t="shared" si="2"/>
        <v>96710</v>
      </c>
      <c r="K150" s="108" t="s">
        <v>268</v>
      </c>
      <c r="L150" s="217" t="s">
        <v>438</v>
      </c>
    </row>
    <row r="151" spans="1:12" s="6" customFormat="1" ht="27.75" customHeight="1" thickTop="1">
      <c r="A151" s="117" t="s">
        <v>19</v>
      </c>
      <c r="B151" s="323" t="s">
        <v>654</v>
      </c>
      <c r="C151" s="324"/>
      <c r="D151" s="168"/>
      <c r="E151" s="167"/>
      <c r="F151" s="273"/>
      <c r="G151" s="247"/>
      <c r="H151" s="205"/>
      <c r="I151" s="205"/>
      <c r="J151" s="206"/>
      <c r="K151" s="218"/>
      <c r="L151" s="219"/>
    </row>
    <row r="152" spans="1:12" s="6" customFormat="1" ht="34.5" customHeight="1">
      <c r="A152" s="47">
        <v>1</v>
      </c>
      <c r="B152" s="109" t="s">
        <v>655</v>
      </c>
      <c r="C152" s="110">
        <v>35995</v>
      </c>
      <c r="D152" s="109" t="s">
        <v>656</v>
      </c>
      <c r="E152" s="110">
        <v>36003</v>
      </c>
      <c r="F152" s="118" t="s">
        <v>114</v>
      </c>
      <c r="G152" s="248" t="s">
        <v>709</v>
      </c>
      <c r="H152" s="186">
        <v>46304</v>
      </c>
      <c r="I152" s="186">
        <v>30227</v>
      </c>
      <c r="J152" s="186">
        <f aca="true" t="shared" si="3" ref="J152:J181">H152-I152</f>
        <v>16077</v>
      </c>
      <c r="K152" s="220" t="s">
        <v>268</v>
      </c>
      <c r="L152" s="221"/>
    </row>
    <row r="153" spans="1:12" s="6" customFormat="1" ht="49.5" customHeight="1">
      <c r="A153" s="47">
        <v>2</v>
      </c>
      <c r="B153" s="109" t="s">
        <v>657</v>
      </c>
      <c r="C153" s="110">
        <v>39267</v>
      </c>
      <c r="D153" s="109" t="s">
        <v>658</v>
      </c>
      <c r="E153" s="110">
        <v>39295</v>
      </c>
      <c r="F153" s="118" t="s">
        <v>281</v>
      </c>
      <c r="G153" s="248" t="s">
        <v>710</v>
      </c>
      <c r="H153" s="186">
        <v>14638</v>
      </c>
      <c r="I153" s="186">
        <v>4638</v>
      </c>
      <c r="J153" s="186">
        <f t="shared" si="3"/>
        <v>10000</v>
      </c>
      <c r="K153" s="220" t="s">
        <v>268</v>
      </c>
      <c r="L153" s="221"/>
    </row>
    <row r="154" spans="1:12" s="6" customFormat="1" ht="33.75" customHeight="1">
      <c r="A154" s="47">
        <v>3</v>
      </c>
      <c r="B154" s="109" t="s">
        <v>659</v>
      </c>
      <c r="C154" s="110">
        <v>41228</v>
      </c>
      <c r="D154" s="109" t="s">
        <v>660</v>
      </c>
      <c r="E154" s="110">
        <v>41250</v>
      </c>
      <c r="F154" s="118" t="s">
        <v>305</v>
      </c>
      <c r="G154" s="248" t="s">
        <v>711</v>
      </c>
      <c r="H154" s="186">
        <v>189999</v>
      </c>
      <c r="I154" s="186">
        <v>0</v>
      </c>
      <c r="J154" s="186">
        <f t="shared" si="3"/>
        <v>189999</v>
      </c>
      <c r="K154" s="220" t="s">
        <v>268</v>
      </c>
      <c r="L154" s="221"/>
    </row>
    <row r="155" spans="1:12" s="6" customFormat="1" ht="46.5" customHeight="1">
      <c r="A155" s="47">
        <v>4</v>
      </c>
      <c r="B155" s="109" t="s">
        <v>661</v>
      </c>
      <c r="C155" s="110">
        <v>41271</v>
      </c>
      <c r="D155" s="109" t="s">
        <v>662</v>
      </c>
      <c r="E155" s="110">
        <v>41407</v>
      </c>
      <c r="F155" s="118" t="s">
        <v>278</v>
      </c>
      <c r="G155" s="248" t="s">
        <v>712</v>
      </c>
      <c r="H155" s="186">
        <v>49462</v>
      </c>
      <c r="I155" s="186">
        <v>10000</v>
      </c>
      <c r="J155" s="186">
        <f t="shared" si="3"/>
        <v>39462</v>
      </c>
      <c r="K155" s="220" t="s">
        <v>268</v>
      </c>
      <c r="L155" s="221"/>
    </row>
    <row r="156" spans="1:12" s="6" customFormat="1" ht="51.75" customHeight="1">
      <c r="A156" s="47">
        <v>5</v>
      </c>
      <c r="B156" s="109" t="s">
        <v>663</v>
      </c>
      <c r="C156" s="110">
        <v>41514</v>
      </c>
      <c r="D156" s="109" t="s">
        <v>664</v>
      </c>
      <c r="E156" s="110">
        <v>41571</v>
      </c>
      <c r="F156" s="118" t="s">
        <v>278</v>
      </c>
      <c r="G156" s="248" t="s">
        <v>713</v>
      </c>
      <c r="H156" s="186">
        <v>568546</v>
      </c>
      <c r="I156" s="186">
        <v>428934</v>
      </c>
      <c r="J156" s="186">
        <f t="shared" si="3"/>
        <v>139612</v>
      </c>
      <c r="K156" s="220" t="s">
        <v>268</v>
      </c>
      <c r="L156" s="221"/>
    </row>
    <row r="157" spans="1:12" s="6" customFormat="1" ht="51.75" customHeight="1">
      <c r="A157" s="47">
        <v>6</v>
      </c>
      <c r="B157" s="109" t="s">
        <v>665</v>
      </c>
      <c r="C157" s="110">
        <v>35061</v>
      </c>
      <c r="D157" s="109" t="s">
        <v>666</v>
      </c>
      <c r="E157" s="110">
        <v>35095</v>
      </c>
      <c r="F157" s="118" t="s">
        <v>281</v>
      </c>
      <c r="G157" s="248" t="s">
        <v>714</v>
      </c>
      <c r="H157" s="186">
        <v>11095</v>
      </c>
      <c r="I157" s="186">
        <v>0</v>
      </c>
      <c r="J157" s="186">
        <f t="shared" si="3"/>
        <v>11095</v>
      </c>
      <c r="K157" s="220" t="s">
        <v>268</v>
      </c>
      <c r="L157" s="221"/>
    </row>
    <row r="158" spans="1:12" s="6" customFormat="1" ht="36" customHeight="1">
      <c r="A158" s="47">
        <v>7</v>
      </c>
      <c r="B158" s="109" t="s">
        <v>667</v>
      </c>
      <c r="C158" s="110">
        <v>35100</v>
      </c>
      <c r="D158" s="109" t="s">
        <v>668</v>
      </c>
      <c r="E158" s="110">
        <v>35125</v>
      </c>
      <c r="F158" s="118" t="s">
        <v>114</v>
      </c>
      <c r="G158" s="248" t="s">
        <v>715</v>
      </c>
      <c r="H158" s="186">
        <v>76198</v>
      </c>
      <c r="I158" s="186">
        <v>0</v>
      </c>
      <c r="J158" s="186">
        <f t="shared" si="3"/>
        <v>76198</v>
      </c>
      <c r="K158" s="220" t="s">
        <v>268</v>
      </c>
      <c r="L158" s="221"/>
    </row>
    <row r="159" spans="1:12" s="6" customFormat="1" ht="39.75" customHeight="1">
      <c r="A159" s="47">
        <v>8</v>
      </c>
      <c r="B159" s="109" t="s">
        <v>669</v>
      </c>
      <c r="C159" s="110">
        <v>35231</v>
      </c>
      <c r="D159" s="109" t="s">
        <v>670</v>
      </c>
      <c r="E159" s="110">
        <v>35359</v>
      </c>
      <c r="F159" s="118" t="s">
        <v>114</v>
      </c>
      <c r="G159" s="248" t="s">
        <v>716</v>
      </c>
      <c r="H159" s="186">
        <v>166346</v>
      </c>
      <c r="I159" s="186">
        <v>0</v>
      </c>
      <c r="J159" s="186">
        <f t="shared" si="3"/>
        <v>166346</v>
      </c>
      <c r="K159" s="220" t="s">
        <v>268</v>
      </c>
      <c r="L159" s="221"/>
    </row>
    <row r="160" spans="1:12" s="6" customFormat="1" ht="39" customHeight="1">
      <c r="A160" s="47">
        <v>9</v>
      </c>
      <c r="B160" s="109" t="s">
        <v>669</v>
      </c>
      <c r="C160" s="110">
        <v>35654</v>
      </c>
      <c r="D160" s="109" t="s">
        <v>671</v>
      </c>
      <c r="E160" s="110">
        <v>35664</v>
      </c>
      <c r="F160" s="118" t="s">
        <v>114</v>
      </c>
      <c r="G160" s="248" t="s">
        <v>717</v>
      </c>
      <c r="H160" s="186">
        <v>32204</v>
      </c>
      <c r="I160" s="186">
        <v>9000</v>
      </c>
      <c r="J160" s="186">
        <f t="shared" si="3"/>
        <v>23204</v>
      </c>
      <c r="K160" s="220" t="s">
        <v>268</v>
      </c>
      <c r="L160" s="221"/>
    </row>
    <row r="161" spans="1:12" s="6" customFormat="1" ht="45.75" customHeight="1">
      <c r="A161" s="47">
        <v>10</v>
      </c>
      <c r="B161" s="109" t="s">
        <v>661</v>
      </c>
      <c r="C161" s="110">
        <v>35744</v>
      </c>
      <c r="D161" s="109" t="s">
        <v>672</v>
      </c>
      <c r="E161" s="110">
        <v>35774</v>
      </c>
      <c r="F161" s="118" t="s">
        <v>281</v>
      </c>
      <c r="G161" s="248" t="s">
        <v>718</v>
      </c>
      <c r="H161" s="186">
        <v>21858</v>
      </c>
      <c r="I161" s="186">
        <v>0</v>
      </c>
      <c r="J161" s="186">
        <f t="shared" si="3"/>
        <v>21858</v>
      </c>
      <c r="K161" s="220" t="s">
        <v>268</v>
      </c>
      <c r="L161" s="221"/>
    </row>
    <row r="162" spans="1:12" s="6" customFormat="1" ht="42" customHeight="1">
      <c r="A162" s="47">
        <v>11</v>
      </c>
      <c r="B162" s="109" t="s">
        <v>673</v>
      </c>
      <c r="C162" s="110">
        <v>41221</v>
      </c>
      <c r="D162" s="109" t="s">
        <v>674</v>
      </c>
      <c r="E162" s="110">
        <v>41229</v>
      </c>
      <c r="F162" s="118" t="s">
        <v>305</v>
      </c>
      <c r="G162" s="248" t="s">
        <v>719</v>
      </c>
      <c r="H162" s="186">
        <v>370529</v>
      </c>
      <c r="I162" s="186">
        <v>5851</v>
      </c>
      <c r="J162" s="186">
        <f t="shared" si="3"/>
        <v>364678</v>
      </c>
      <c r="K162" s="220" t="s">
        <v>268</v>
      </c>
      <c r="L162" s="221"/>
    </row>
    <row r="163" spans="1:12" s="6" customFormat="1" ht="41.25" customHeight="1">
      <c r="A163" s="47">
        <v>12</v>
      </c>
      <c r="B163" s="109" t="s">
        <v>675</v>
      </c>
      <c r="C163" s="110">
        <v>41306</v>
      </c>
      <c r="D163" s="109" t="s">
        <v>676</v>
      </c>
      <c r="E163" s="110">
        <v>41407</v>
      </c>
      <c r="F163" s="118" t="s">
        <v>278</v>
      </c>
      <c r="G163" s="248" t="s">
        <v>720</v>
      </c>
      <c r="H163" s="186">
        <v>49002</v>
      </c>
      <c r="I163" s="186">
        <v>0</v>
      </c>
      <c r="J163" s="186">
        <f t="shared" si="3"/>
        <v>49002</v>
      </c>
      <c r="K163" s="220" t="s">
        <v>268</v>
      </c>
      <c r="L163" s="221"/>
    </row>
    <row r="164" spans="1:12" s="6" customFormat="1" ht="37.5" customHeight="1">
      <c r="A164" s="47">
        <v>13</v>
      </c>
      <c r="B164" s="111" t="s">
        <v>677</v>
      </c>
      <c r="C164" s="112">
        <v>41583</v>
      </c>
      <c r="D164" s="111" t="s">
        <v>678</v>
      </c>
      <c r="E164" s="112">
        <v>41730</v>
      </c>
      <c r="F164" s="269" t="s">
        <v>90</v>
      </c>
      <c r="G164" s="249" t="s">
        <v>721</v>
      </c>
      <c r="H164" s="187">
        <v>2621298</v>
      </c>
      <c r="I164" s="187">
        <v>0</v>
      </c>
      <c r="J164" s="187">
        <f t="shared" si="3"/>
        <v>2621298</v>
      </c>
      <c r="K164" s="220" t="s">
        <v>268</v>
      </c>
      <c r="L164" s="221"/>
    </row>
    <row r="165" spans="1:12" s="6" customFormat="1" ht="43.5" customHeight="1">
      <c r="A165" s="47">
        <v>14</v>
      </c>
      <c r="B165" s="109" t="s">
        <v>679</v>
      </c>
      <c r="C165" s="110">
        <v>34915</v>
      </c>
      <c r="D165" s="109" t="s">
        <v>680</v>
      </c>
      <c r="E165" s="110">
        <v>34975</v>
      </c>
      <c r="F165" s="118" t="s">
        <v>114</v>
      </c>
      <c r="G165" s="248" t="s">
        <v>722</v>
      </c>
      <c r="H165" s="186">
        <v>43624</v>
      </c>
      <c r="I165" s="186">
        <v>22105</v>
      </c>
      <c r="J165" s="186">
        <f t="shared" si="3"/>
        <v>21519</v>
      </c>
      <c r="K165" s="220" t="s">
        <v>268</v>
      </c>
      <c r="L165" s="221"/>
    </row>
    <row r="166" spans="1:12" s="6" customFormat="1" ht="60" customHeight="1">
      <c r="A166" s="47">
        <v>15</v>
      </c>
      <c r="B166" s="109" t="s">
        <v>681</v>
      </c>
      <c r="C166" s="110">
        <v>34940</v>
      </c>
      <c r="D166" s="109" t="s">
        <v>682</v>
      </c>
      <c r="E166" s="110">
        <v>34991</v>
      </c>
      <c r="F166" s="118" t="s">
        <v>114</v>
      </c>
      <c r="G166" s="248" t="s">
        <v>723</v>
      </c>
      <c r="H166" s="186">
        <v>24507</v>
      </c>
      <c r="I166" s="186">
        <v>15707</v>
      </c>
      <c r="J166" s="186">
        <f t="shared" si="3"/>
        <v>8800</v>
      </c>
      <c r="K166" s="220" t="s">
        <v>268</v>
      </c>
      <c r="L166" s="221"/>
    </row>
    <row r="167" spans="1:12" s="6" customFormat="1" ht="45.75" customHeight="1">
      <c r="A167" s="47">
        <v>16</v>
      </c>
      <c r="B167" s="109" t="s">
        <v>683</v>
      </c>
      <c r="C167" s="110">
        <v>35216</v>
      </c>
      <c r="D167" s="109" t="s">
        <v>684</v>
      </c>
      <c r="E167" s="110">
        <v>35243</v>
      </c>
      <c r="F167" s="118" t="s">
        <v>114</v>
      </c>
      <c r="G167" s="248" t="s">
        <v>724</v>
      </c>
      <c r="H167" s="186">
        <v>26858</v>
      </c>
      <c r="I167" s="186">
        <v>3900</v>
      </c>
      <c r="J167" s="186">
        <f t="shared" si="3"/>
        <v>22958</v>
      </c>
      <c r="K167" s="220" t="s">
        <v>268</v>
      </c>
      <c r="L167" s="221"/>
    </row>
    <row r="168" spans="1:12" s="6" customFormat="1" ht="41.25" customHeight="1">
      <c r="A168" s="47">
        <v>17</v>
      </c>
      <c r="B168" s="109" t="s">
        <v>685</v>
      </c>
      <c r="C168" s="110">
        <v>35379</v>
      </c>
      <c r="D168" s="109" t="s">
        <v>686</v>
      </c>
      <c r="E168" s="110">
        <v>35409</v>
      </c>
      <c r="F168" s="118" t="s">
        <v>114</v>
      </c>
      <c r="G168" s="248" t="s">
        <v>725</v>
      </c>
      <c r="H168" s="186">
        <v>53257</v>
      </c>
      <c r="I168" s="186">
        <v>22105</v>
      </c>
      <c r="J168" s="186">
        <f t="shared" si="3"/>
        <v>31152</v>
      </c>
      <c r="K168" s="220" t="s">
        <v>268</v>
      </c>
      <c r="L168" s="221"/>
    </row>
    <row r="169" spans="1:12" s="6" customFormat="1" ht="42" customHeight="1">
      <c r="A169" s="47">
        <v>18</v>
      </c>
      <c r="B169" s="109" t="s">
        <v>687</v>
      </c>
      <c r="C169" s="110">
        <v>35776</v>
      </c>
      <c r="D169" s="109" t="s">
        <v>688</v>
      </c>
      <c r="E169" s="110">
        <v>35867</v>
      </c>
      <c r="F169" s="118" t="s">
        <v>114</v>
      </c>
      <c r="G169" s="248" t="s">
        <v>726</v>
      </c>
      <c r="H169" s="186">
        <v>42550</v>
      </c>
      <c r="I169" s="186">
        <v>25500</v>
      </c>
      <c r="J169" s="186">
        <f t="shared" si="3"/>
        <v>17050</v>
      </c>
      <c r="K169" s="220" t="s">
        <v>268</v>
      </c>
      <c r="L169" s="221"/>
    </row>
    <row r="170" spans="1:12" s="6" customFormat="1" ht="45.75" customHeight="1">
      <c r="A170" s="47">
        <v>19</v>
      </c>
      <c r="B170" s="109" t="s">
        <v>689</v>
      </c>
      <c r="C170" s="110">
        <v>35995</v>
      </c>
      <c r="D170" s="109" t="s">
        <v>690</v>
      </c>
      <c r="E170" s="110">
        <v>36003</v>
      </c>
      <c r="F170" s="118" t="s">
        <v>114</v>
      </c>
      <c r="G170" s="248" t="s">
        <v>727</v>
      </c>
      <c r="H170" s="186">
        <v>27276</v>
      </c>
      <c r="I170" s="186">
        <v>0</v>
      </c>
      <c r="J170" s="186">
        <f t="shared" si="3"/>
        <v>27276</v>
      </c>
      <c r="K170" s="220" t="s">
        <v>268</v>
      </c>
      <c r="L170" s="221"/>
    </row>
    <row r="171" spans="1:12" s="6" customFormat="1" ht="41.25" customHeight="1">
      <c r="A171" s="47">
        <v>20</v>
      </c>
      <c r="B171" s="109" t="s">
        <v>691</v>
      </c>
      <c r="C171" s="110">
        <v>40283</v>
      </c>
      <c r="D171" s="109" t="s">
        <v>692</v>
      </c>
      <c r="E171" s="110">
        <v>40374</v>
      </c>
      <c r="F171" s="118" t="s">
        <v>114</v>
      </c>
      <c r="G171" s="248" t="s">
        <v>728</v>
      </c>
      <c r="H171" s="186">
        <v>112500</v>
      </c>
      <c r="I171" s="186">
        <v>112500</v>
      </c>
      <c r="J171" s="186">
        <v>0</v>
      </c>
      <c r="K171" s="220" t="s">
        <v>268</v>
      </c>
      <c r="L171" s="221"/>
    </row>
    <row r="172" spans="1:12" s="6" customFormat="1" ht="41.25" customHeight="1">
      <c r="A172" s="47">
        <v>21</v>
      </c>
      <c r="B172" s="109" t="s">
        <v>693</v>
      </c>
      <c r="C172" s="110">
        <v>41662</v>
      </c>
      <c r="D172" s="109" t="s">
        <v>694</v>
      </c>
      <c r="E172" s="110">
        <v>41726</v>
      </c>
      <c r="F172" s="118" t="s">
        <v>105</v>
      </c>
      <c r="G172" s="248" t="s">
        <v>729</v>
      </c>
      <c r="H172" s="186">
        <v>154507</v>
      </c>
      <c r="I172" s="186">
        <v>0</v>
      </c>
      <c r="J172" s="186">
        <f>H172-I172</f>
        <v>154507</v>
      </c>
      <c r="K172" s="220" t="s">
        <v>268</v>
      </c>
      <c r="L172" s="221"/>
    </row>
    <row r="173" spans="1:12" s="6" customFormat="1" ht="43.5" customHeight="1">
      <c r="A173" s="47">
        <v>22</v>
      </c>
      <c r="B173" s="109" t="s">
        <v>650</v>
      </c>
      <c r="C173" s="110">
        <v>41662</v>
      </c>
      <c r="D173" s="109" t="s">
        <v>695</v>
      </c>
      <c r="E173" s="110">
        <v>41726</v>
      </c>
      <c r="F173" s="118" t="s">
        <v>105</v>
      </c>
      <c r="G173" s="248" t="s">
        <v>730</v>
      </c>
      <c r="H173" s="186">
        <v>680795</v>
      </c>
      <c r="I173" s="186">
        <v>0</v>
      </c>
      <c r="J173" s="186">
        <f>H173-I173</f>
        <v>680795</v>
      </c>
      <c r="K173" s="220" t="s">
        <v>268</v>
      </c>
      <c r="L173" s="221"/>
    </row>
    <row r="174" spans="1:12" s="6" customFormat="1" ht="36.75" customHeight="1">
      <c r="A174" s="47">
        <v>23</v>
      </c>
      <c r="B174" s="109" t="s">
        <v>696</v>
      </c>
      <c r="C174" s="110">
        <v>41704</v>
      </c>
      <c r="D174" s="109" t="s">
        <v>697</v>
      </c>
      <c r="E174" s="110">
        <v>41743</v>
      </c>
      <c r="F174" s="118" t="s">
        <v>89</v>
      </c>
      <c r="G174" s="248" t="s">
        <v>731</v>
      </c>
      <c r="H174" s="186">
        <v>132000</v>
      </c>
      <c r="I174" s="186">
        <v>0</v>
      </c>
      <c r="J174" s="186">
        <f t="shared" si="3"/>
        <v>132000</v>
      </c>
      <c r="K174" s="220" t="s">
        <v>268</v>
      </c>
      <c r="L174" s="221"/>
    </row>
    <row r="175" spans="1:12" s="6" customFormat="1" ht="45" customHeight="1">
      <c r="A175" s="47">
        <v>24</v>
      </c>
      <c r="B175" s="113" t="s">
        <v>698</v>
      </c>
      <c r="C175" s="114">
        <v>41715</v>
      </c>
      <c r="D175" s="113" t="s">
        <v>699</v>
      </c>
      <c r="E175" s="114">
        <v>41782</v>
      </c>
      <c r="F175" s="118" t="s">
        <v>110</v>
      </c>
      <c r="G175" s="250" t="s">
        <v>732</v>
      </c>
      <c r="H175" s="186">
        <v>1157190</v>
      </c>
      <c r="I175" s="186">
        <v>0</v>
      </c>
      <c r="J175" s="186">
        <f t="shared" si="3"/>
        <v>1157190</v>
      </c>
      <c r="K175" s="220" t="s">
        <v>268</v>
      </c>
      <c r="L175" s="221"/>
    </row>
    <row r="176" spans="1:12" s="6" customFormat="1" ht="39.75" customHeight="1">
      <c r="A176" s="47">
        <v>25</v>
      </c>
      <c r="B176" s="113" t="s">
        <v>700</v>
      </c>
      <c r="C176" s="114">
        <v>41779</v>
      </c>
      <c r="D176" s="113" t="s">
        <v>701</v>
      </c>
      <c r="E176" s="114">
        <v>41976</v>
      </c>
      <c r="F176" s="118" t="s">
        <v>96</v>
      </c>
      <c r="G176" s="250" t="s">
        <v>733</v>
      </c>
      <c r="H176" s="186">
        <v>1325000</v>
      </c>
      <c r="I176" s="186">
        <v>0</v>
      </c>
      <c r="J176" s="186">
        <f t="shared" si="3"/>
        <v>1325000</v>
      </c>
      <c r="K176" s="220" t="s">
        <v>268</v>
      </c>
      <c r="L176" s="221"/>
    </row>
    <row r="177" spans="1:12" s="6" customFormat="1" ht="37.5" customHeight="1">
      <c r="A177" s="47">
        <v>26</v>
      </c>
      <c r="B177" s="113" t="s">
        <v>702</v>
      </c>
      <c r="C177" s="114">
        <v>42037</v>
      </c>
      <c r="D177" s="113" t="s">
        <v>678</v>
      </c>
      <c r="E177" s="114">
        <v>42093</v>
      </c>
      <c r="F177" s="270" t="s">
        <v>125</v>
      </c>
      <c r="G177" s="250" t="s">
        <v>734</v>
      </c>
      <c r="H177" s="188">
        <v>11850</v>
      </c>
      <c r="I177" s="188">
        <v>0</v>
      </c>
      <c r="J177" s="188">
        <f t="shared" si="3"/>
        <v>11850</v>
      </c>
      <c r="K177" s="220" t="s">
        <v>268</v>
      </c>
      <c r="L177" s="221"/>
    </row>
    <row r="178" spans="1:12" s="6" customFormat="1" ht="39.75" customHeight="1">
      <c r="A178" s="47">
        <v>27</v>
      </c>
      <c r="B178" s="113" t="s">
        <v>596</v>
      </c>
      <c r="C178" s="114">
        <v>40743</v>
      </c>
      <c r="D178" s="113" t="s">
        <v>703</v>
      </c>
      <c r="E178" s="114">
        <v>41016</v>
      </c>
      <c r="F178" s="270" t="s">
        <v>114</v>
      </c>
      <c r="G178" s="250" t="s">
        <v>735</v>
      </c>
      <c r="H178" s="188">
        <v>860411</v>
      </c>
      <c r="I178" s="188">
        <v>798104</v>
      </c>
      <c r="J178" s="188">
        <f t="shared" si="3"/>
        <v>62307</v>
      </c>
      <c r="K178" s="220" t="s">
        <v>268</v>
      </c>
      <c r="L178" s="221"/>
    </row>
    <row r="179" spans="1:12" s="6" customFormat="1" ht="36" customHeight="1">
      <c r="A179" s="47">
        <v>28</v>
      </c>
      <c r="B179" s="113" t="s">
        <v>704</v>
      </c>
      <c r="C179" s="114">
        <v>42195</v>
      </c>
      <c r="D179" s="113" t="s">
        <v>705</v>
      </c>
      <c r="E179" s="114">
        <v>42209</v>
      </c>
      <c r="F179" s="270" t="s">
        <v>305</v>
      </c>
      <c r="G179" s="250" t="s">
        <v>736</v>
      </c>
      <c r="H179" s="188">
        <v>25725</v>
      </c>
      <c r="I179" s="188">
        <v>0</v>
      </c>
      <c r="J179" s="188">
        <f t="shared" si="3"/>
        <v>25725</v>
      </c>
      <c r="K179" s="220" t="s">
        <v>268</v>
      </c>
      <c r="L179" s="221"/>
    </row>
    <row r="180" spans="1:12" s="6" customFormat="1" ht="37.5" customHeight="1">
      <c r="A180" s="47">
        <v>29</v>
      </c>
      <c r="B180" s="113" t="s">
        <v>677</v>
      </c>
      <c r="C180" s="114">
        <v>41836</v>
      </c>
      <c r="D180" s="113" t="s">
        <v>706</v>
      </c>
      <c r="E180" s="114">
        <v>42144</v>
      </c>
      <c r="F180" s="270" t="s">
        <v>90</v>
      </c>
      <c r="G180" s="250" t="s">
        <v>737</v>
      </c>
      <c r="H180" s="188">
        <v>35521567</v>
      </c>
      <c r="I180" s="188">
        <v>0</v>
      </c>
      <c r="J180" s="188">
        <f t="shared" si="3"/>
        <v>35521567</v>
      </c>
      <c r="K180" s="220" t="s">
        <v>268</v>
      </c>
      <c r="L180" s="221"/>
    </row>
    <row r="181" spans="1:12" s="6" customFormat="1" ht="36.75" customHeight="1" thickBot="1">
      <c r="A181" s="101">
        <v>30</v>
      </c>
      <c r="B181" s="115" t="s">
        <v>707</v>
      </c>
      <c r="C181" s="116">
        <v>42397</v>
      </c>
      <c r="D181" s="115" t="s">
        <v>708</v>
      </c>
      <c r="E181" s="116">
        <v>42425</v>
      </c>
      <c r="F181" s="271" t="s">
        <v>105</v>
      </c>
      <c r="G181" s="251" t="s">
        <v>738</v>
      </c>
      <c r="H181" s="207">
        <v>212500</v>
      </c>
      <c r="I181" s="207">
        <v>0</v>
      </c>
      <c r="J181" s="207">
        <f t="shared" si="3"/>
        <v>212500</v>
      </c>
      <c r="K181" s="222" t="s">
        <v>268</v>
      </c>
      <c r="L181" s="223"/>
    </row>
    <row r="182" spans="1:12" s="6" customFormat="1" ht="29.25" customHeight="1" thickTop="1">
      <c r="A182" s="117" t="s">
        <v>19</v>
      </c>
      <c r="B182" s="327" t="s">
        <v>739</v>
      </c>
      <c r="C182" s="328"/>
      <c r="D182" s="170"/>
      <c r="E182" s="169"/>
      <c r="F182" s="274"/>
      <c r="G182" s="252"/>
      <c r="H182" s="205"/>
      <c r="I182" s="205"/>
      <c r="J182" s="206"/>
      <c r="K182" s="224"/>
      <c r="L182" s="225"/>
    </row>
    <row r="183" spans="1:12" s="6" customFormat="1" ht="51" customHeight="1">
      <c r="A183" s="47">
        <v>1</v>
      </c>
      <c r="B183" s="109" t="s">
        <v>740</v>
      </c>
      <c r="C183" s="110">
        <v>41899</v>
      </c>
      <c r="D183" s="109">
        <v>1675</v>
      </c>
      <c r="E183" s="110">
        <v>42233</v>
      </c>
      <c r="F183" s="118" t="s">
        <v>278</v>
      </c>
      <c r="G183" s="248" t="s">
        <v>741</v>
      </c>
      <c r="H183" s="189">
        <v>109533</v>
      </c>
      <c r="I183" s="189">
        <v>0</v>
      </c>
      <c r="J183" s="190">
        <f>H183-I183</f>
        <v>109533</v>
      </c>
      <c r="K183" s="120" t="s">
        <v>268</v>
      </c>
      <c r="L183" s="121" t="s">
        <v>742</v>
      </c>
    </row>
    <row r="184" spans="1:12" s="6" customFormat="1" ht="41.25" customHeight="1">
      <c r="A184" s="47">
        <v>2</v>
      </c>
      <c r="B184" s="109" t="s">
        <v>743</v>
      </c>
      <c r="C184" s="110">
        <v>41585</v>
      </c>
      <c r="D184" s="109">
        <v>332</v>
      </c>
      <c r="E184" s="110">
        <v>41617</v>
      </c>
      <c r="F184" s="118" t="s">
        <v>281</v>
      </c>
      <c r="G184" s="248" t="s">
        <v>744</v>
      </c>
      <c r="H184" s="189">
        <v>63632</v>
      </c>
      <c r="I184" s="189">
        <v>45600</v>
      </c>
      <c r="J184" s="190">
        <f aca="true" t="shared" si="4" ref="J184:J247">H184-I184</f>
        <v>18032</v>
      </c>
      <c r="K184" s="120" t="s">
        <v>268</v>
      </c>
      <c r="L184" s="121" t="s">
        <v>742</v>
      </c>
    </row>
    <row r="185" spans="1:12" s="6" customFormat="1" ht="44.25" customHeight="1">
      <c r="A185" s="47">
        <v>3</v>
      </c>
      <c r="B185" s="109" t="s">
        <v>745</v>
      </c>
      <c r="C185" s="110">
        <v>41992</v>
      </c>
      <c r="D185" s="109">
        <v>1676</v>
      </c>
      <c r="E185" s="110">
        <v>42233</v>
      </c>
      <c r="F185" s="118" t="s">
        <v>278</v>
      </c>
      <c r="G185" s="248" t="s">
        <v>746</v>
      </c>
      <c r="H185" s="189">
        <v>10826</v>
      </c>
      <c r="I185" s="189">
        <v>0</v>
      </c>
      <c r="J185" s="190">
        <f t="shared" si="4"/>
        <v>10826</v>
      </c>
      <c r="K185" s="120" t="s">
        <v>268</v>
      </c>
      <c r="L185" s="121" t="s">
        <v>742</v>
      </c>
    </row>
    <row r="186" spans="1:12" s="6" customFormat="1" ht="36.75" customHeight="1">
      <c r="A186" s="47">
        <v>4</v>
      </c>
      <c r="B186" s="109" t="s">
        <v>747</v>
      </c>
      <c r="C186" s="110">
        <v>41526</v>
      </c>
      <c r="D186" s="109">
        <v>64</v>
      </c>
      <c r="E186" s="110">
        <v>41551</v>
      </c>
      <c r="F186" s="118" t="s">
        <v>125</v>
      </c>
      <c r="G186" s="248" t="s">
        <v>748</v>
      </c>
      <c r="H186" s="189">
        <v>36013</v>
      </c>
      <c r="I186" s="189">
        <v>0</v>
      </c>
      <c r="J186" s="190">
        <f t="shared" si="4"/>
        <v>36013</v>
      </c>
      <c r="K186" s="120" t="s">
        <v>268</v>
      </c>
      <c r="L186" s="121" t="s">
        <v>742</v>
      </c>
    </row>
    <row r="187" spans="1:12" s="6" customFormat="1" ht="44.25" customHeight="1">
      <c r="A187" s="47">
        <v>5</v>
      </c>
      <c r="B187" s="109" t="s">
        <v>749</v>
      </c>
      <c r="C187" s="110">
        <v>42228</v>
      </c>
      <c r="D187" s="109">
        <v>1738</v>
      </c>
      <c r="E187" s="110">
        <v>42248</v>
      </c>
      <c r="F187" s="118" t="s">
        <v>281</v>
      </c>
      <c r="G187" s="248" t="s">
        <v>750</v>
      </c>
      <c r="H187" s="189">
        <v>102081</v>
      </c>
      <c r="I187" s="189">
        <v>0</v>
      </c>
      <c r="J187" s="190">
        <f t="shared" si="4"/>
        <v>102081</v>
      </c>
      <c r="K187" s="120" t="s">
        <v>268</v>
      </c>
      <c r="L187" s="121" t="s">
        <v>742</v>
      </c>
    </row>
    <row r="188" spans="1:12" s="6" customFormat="1" ht="41.25" customHeight="1">
      <c r="A188" s="47">
        <v>6</v>
      </c>
      <c r="B188" s="109" t="s">
        <v>751</v>
      </c>
      <c r="C188" s="110">
        <v>35573</v>
      </c>
      <c r="D188" s="109">
        <v>368</v>
      </c>
      <c r="E188" s="110">
        <v>35768</v>
      </c>
      <c r="F188" s="118" t="s">
        <v>114</v>
      </c>
      <c r="G188" s="248" t="s">
        <v>752</v>
      </c>
      <c r="H188" s="189">
        <v>51245</v>
      </c>
      <c r="I188" s="189">
        <v>30300</v>
      </c>
      <c r="J188" s="190">
        <f t="shared" si="4"/>
        <v>20945</v>
      </c>
      <c r="K188" s="120" t="s">
        <v>268</v>
      </c>
      <c r="L188" s="121" t="s">
        <v>742</v>
      </c>
    </row>
    <row r="189" spans="1:12" s="6" customFormat="1" ht="39.75" customHeight="1">
      <c r="A189" s="47">
        <v>7</v>
      </c>
      <c r="B189" s="109" t="s">
        <v>652</v>
      </c>
      <c r="C189" s="110">
        <v>35798</v>
      </c>
      <c r="D189" s="109">
        <v>131</v>
      </c>
      <c r="E189" s="110">
        <v>35891</v>
      </c>
      <c r="F189" s="118" t="s">
        <v>114</v>
      </c>
      <c r="G189" s="248" t="s">
        <v>753</v>
      </c>
      <c r="H189" s="189">
        <v>18209</v>
      </c>
      <c r="I189" s="189">
        <v>10000</v>
      </c>
      <c r="J189" s="190">
        <f t="shared" si="4"/>
        <v>8209</v>
      </c>
      <c r="K189" s="120" t="s">
        <v>268</v>
      </c>
      <c r="L189" s="121" t="s">
        <v>742</v>
      </c>
    </row>
    <row r="190" spans="1:12" s="6" customFormat="1" ht="39.75" customHeight="1">
      <c r="A190" s="47">
        <v>8</v>
      </c>
      <c r="B190" s="109" t="s">
        <v>754</v>
      </c>
      <c r="C190" s="110">
        <v>35802</v>
      </c>
      <c r="D190" s="109">
        <v>142</v>
      </c>
      <c r="E190" s="110">
        <v>35874</v>
      </c>
      <c r="F190" s="118" t="s">
        <v>114</v>
      </c>
      <c r="G190" s="248" t="s">
        <v>755</v>
      </c>
      <c r="H190" s="189">
        <v>99244</v>
      </c>
      <c r="I190" s="189">
        <v>18400</v>
      </c>
      <c r="J190" s="190">
        <f t="shared" si="4"/>
        <v>80844</v>
      </c>
      <c r="K190" s="120" t="s">
        <v>268</v>
      </c>
      <c r="L190" s="121" t="s">
        <v>742</v>
      </c>
    </row>
    <row r="191" spans="1:12" s="6" customFormat="1" ht="42.75" customHeight="1">
      <c r="A191" s="47">
        <v>9</v>
      </c>
      <c r="B191" s="109" t="s">
        <v>756</v>
      </c>
      <c r="C191" s="110">
        <v>35784</v>
      </c>
      <c r="D191" s="109">
        <v>120</v>
      </c>
      <c r="E191" s="110">
        <v>36295</v>
      </c>
      <c r="F191" s="118" t="s">
        <v>114</v>
      </c>
      <c r="G191" s="248" t="s">
        <v>757</v>
      </c>
      <c r="H191" s="189">
        <v>41552</v>
      </c>
      <c r="I191" s="189">
        <v>15150</v>
      </c>
      <c r="J191" s="190">
        <f t="shared" si="4"/>
        <v>26402</v>
      </c>
      <c r="K191" s="120" t="s">
        <v>268</v>
      </c>
      <c r="L191" s="121" t="s">
        <v>742</v>
      </c>
    </row>
    <row r="192" spans="1:12" s="6" customFormat="1" ht="39" customHeight="1">
      <c r="A192" s="47">
        <v>10</v>
      </c>
      <c r="B192" s="109" t="s">
        <v>541</v>
      </c>
      <c r="C192" s="110">
        <v>36528</v>
      </c>
      <c r="D192" s="109">
        <v>54</v>
      </c>
      <c r="E192" s="110">
        <v>36605</v>
      </c>
      <c r="F192" s="118" t="s">
        <v>114</v>
      </c>
      <c r="G192" s="248" t="s">
        <v>758</v>
      </c>
      <c r="H192" s="189">
        <v>25967</v>
      </c>
      <c r="I192" s="189">
        <v>9265</v>
      </c>
      <c r="J192" s="190">
        <f t="shared" si="4"/>
        <v>16702</v>
      </c>
      <c r="K192" s="120" t="s">
        <v>268</v>
      </c>
      <c r="L192" s="121" t="s">
        <v>742</v>
      </c>
    </row>
    <row r="193" spans="1:12" s="6" customFormat="1" ht="38.25" customHeight="1">
      <c r="A193" s="47">
        <v>11</v>
      </c>
      <c r="B193" s="109" t="s">
        <v>759</v>
      </c>
      <c r="C193" s="110">
        <v>39156</v>
      </c>
      <c r="D193" s="109">
        <v>544</v>
      </c>
      <c r="E193" s="110">
        <v>39237</v>
      </c>
      <c r="F193" s="118" t="s">
        <v>114</v>
      </c>
      <c r="G193" s="248" t="s">
        <v>760</v>
      </c>
      <c r="H193" s="189">
        <v>226897</v>
      </c>
      <c r="I193" s="189">
        <v>24100</v>
      </c>
      <c r="J193" s="190">
        <f t="shared" si="4"/>
        <v>202797</v>
      </c>
      <c r="K193" s="120" t="s">
        <v>268</v>
      </c>
      <c r="L193" s="121" t="s">
        <v>742</v>
      </c>
    </row>
    <row r="194" spans="1:12" s="6" customFormat="1" ht="48" customHeight="1">
      <c r="A194" s="47">
        <v>12</v>
      </c>
      <c r="B194" s="109" t="s">
        <v>761</v>
      </c>
      <c r="C194" s="110">
        <v>38980</v>
      </c>
      <c r="D194" s="109">
        <v>37</v>
      </c>
      <c r="E194" s="110">
        <v>39016</v>
      </c>
      <c r="F194" s="118" t="s">
        <v>281</v>
      </c>
      <c r="G194" s="248" t="s">
        <v>762</v>
      </c>
      <c r="H194" s="189">
        <v>129027</v>
      </c>
      <c r="I194" s="189">
        <v>35000</v>
      </c>
      <c r="J194" s="190">
        <f t="shared" si="4"/>
        <v>94027</v>
      </c>
      <c r="K194" s="120" t="s">
        <v>268</v>
      </c>
      <c r="L194" s="121" t="s">
        <v>742</v>
      </c>
    </row>
    <row r="195" spans="1:12" s="6" customFormat="1" ht="42" customHeight="1">
      <c r="A195" s="47">
        <v>13</v>
      </c>
      <c r="B195" s="109" t="s">
        <v>763</v>
      </c>
      <c r="C195" s="110">
        <v>39121</v>
      </c>
      <c r="D195" s="109">
        <v>288</v>
      </c>
      <c r="E195" s="110">
        <v>39150</v>
      </c>
      <c r="F195" s="118" t="s">
        <v>281</v>
      </c>
      <c r="G195" s="248" t="s">
        <v>764</v>
      </c>
      <c r="H195" s="189">
        <v>199836</v>
      </c>
      <c r="I195" s="189">
        <v>6000</v>
      </c>
      <c r="J195" s="190">
        <f t="shared" si="4"/>
        <v>193836</v>
      </c>
      <c r="K195" s="120" t="s">
        <v>268</v>
      </c>
      <c r="L195" s="121" t="s">
        <v>742</v>
      </c>
    </row>
    <row r="196" spans="1:12" s="6" customFormat="1" ht="43.5" customHeight="1">
      <c r="A196" s="47">
        <v>14</v>
      </c>
      <c r="B196" s="109" t="s">
        <v>698</v>
      </c>
      <c r="C196" s="110">
        <v>39121</v>
      </c>
      <c r="D196" s="109">
        <v>289</v>
      </c>
      <c r="E196" s="110">
        <v>39150</v>
      </c>
      <c r="F196" s="118" t="s">
        <v>281</v>
      </c>
      <c r="G196" s="248" t="s">
        <v>765</v>
      </c>
      <c r="H196" s="189">
        <v>200412</v>
      </c>
      <c r="I196" s="189">
        <v>74700</v>
      </c>
      <c r="J196" s="190">
        <f t="shared" si="4"/>
        <v>125712</v>
      </c>
      <c r="K196" s="120" t="s">
        <v>268</v>
      </c>
      <c r="L196" s="121" t="s">
        <v>742</v>
      </c>
    </row>
    <row r="197" spans="1:12" s="6" customFormat="1" ht="51.75" customHeight="1">
      <c r="A197" s="47">
        <v>15</v>
      </c>
      <c r="B197" s="109" t="s">
        <v>766</v>
      </c>
      <c r="C197" s="110">
        <v>39325</v>
      </c>
      <c r="D197" s="109">
        <v>843</v>
      </c>
      <c r="E197" s="110">
        <v>39352</v>
      </c>
      <c r="F197" s="118" t="s">
        <v>281</v>
      </c>
      <c r="G197" s="248" t="s">
        <v>767</v>
      </c>
      <c r="H197" s="189">
        <v>90625</v>
      </c>
      <c r="I197" s="189">
        <v>0</v>
      </c>
      <c r="J197" s="190">
        <f t="shared" si="4"/>
        <v>90625</v>
      </c>
      <c r="K197" s="120" t="s">
        <v>268</v>
      </c>
      <c r="L197" s="121" t="s">
        <v>742</v>
      </c>
    </row>
    <row r="198" spans="1:12" s="6" customFormat="1" ht="40.5" customHeight="1">
      <c r="A198" s="47">
        <v>16</v>
      </c>
      <c r="B198" s="109" t="s">
        <v>768</v>
      </c>
      <c r="C198" s="110">
        <v>35942</v>
      </c>
      <c r="D198" s="109">
        <v>282</v>
      </c>
      <c r="E198" s="110">
        <v>36027</v>
      </c>
      <c r="F198" s="118" t="s">
        <v>281</v>
      </c>
      <c r="G198" s="248" t="s">
        <v>769</v>
      </c>
      <c r="H198" s="189">
        <v>73789</v>
      </c>
      <c r="I198" s="189">
        <v>61300</v>
      </c>
      <c r="J198" s="190">
        <f t="shared" si="4"/>
        <v>12489</v>
      </c>
      <c r="K198" s="120" t="s">
        <v>268</v>
      </c>
      <c r="L198" s="121" t="s">
        <v>742</v>
      </c>
    </row>
    <row r="199" spans="1:12" s="6" customFormat="1" ht="38.25" customHeight="1">
      <c r="A199" s="47">
        <v>17</v>
      </c>
      <c r="B199" s="109" t="s">
        <v>770</v>
      </c>
      <c r="C199" s="110">
        <v>36476</v>
      </c>
      <c r="D199" s="109">
        <v>324</v>
      </c>
      <c r="E199" s="110">
        <v>36502</v>
      </c>
      <c r="F199" s="118" t="s">
        <v>281</v>
      </c>
      <c r="G199" s="248" t="s">
        <v>771</v>
      </c>
      <c r="H199" s="189">
        <v>53745</v>
      </c>
      <c r="I199" s="189">
        <v>26636</v>
      </c>
      <c r="J199" s="190">
        <f t="shared" si="4"/>
        <v>27109</v>
      </c>
      <c r="K199" s="120" t="s">
        <v>268</v>
      </c>
      <c r="L199" s="121" t="s">
        <v>742</v>
      </c>
    </row>
    <row r="200" spans="1:12" s="6" customFormat="1" ht="41.25" customHeight="1">
      <c r="A200" s="47">
        <v>18</v>
      </c>
      <c r="B200" s="109" t="s">
        <v>772</v>
      </c>
      <c r="C200" s="110">
        <v>37145</v>
      </c>
      <c r="D200" s="109">
        <v>80</v>
      </c>
      <c r="E200" s="110">
        <v>37347</v>
      </c>
      <c r="F200" s="118" t="s">
        <v>281</v>
      </c>
      <c r="G200" s="248" t="s">
        <v>773</v>
      </c>
      <c r="H200" s="189">
        <v>79655</v>
      </c>
      <c r="I200" s="189">
        <v>10200</v>
      </c>
      <c r="J200" s="190">
        <f t="shared" si="4"/>
        <v>69455</v>
      </c>
      <c r="K200" s="120" t="s">
        <v>268</v>
      </c>
      <c r="L200" s="121" t="s">
        <v>742</v>
      </c>
    </row>
    <row r="201" spans="1:12" s="6" customFormat="1" ht="39" customHeight="1">
      <c r="A201" s="47">
        <v>19</v>
      </c>
      <c r="B201" s="109" t="s">
        <v>576</v>
      </c>
      <c r="C201" s="110">
        <v>37145</v>
      </c>
      <c r="D201" s="109">
        <v>79</v>
      </c>
      <c r="E201" s="110">
        <v>37347</v>
      </c>
      <c r="F201" s="118" t="s">
        <v>281</v>
      </c>
      <c r="G201" s="248" t="s">
        <v>774</v>
      </c>
      <c r="H201" s="189">
        <v>59081</v>
      </c>
      <c r="I201" s="189">
        <v>13000</v>
      </c>
      <c r="J201" s="190">
        <f t="shared" si="4"/>
        <v>46081</v>
      </c>
      <c r="K201" s="120" t="s">
        <v>268</v>
      </c>
      <c r="L201" s="121" t="s">
        <v>742</v>
      </c>
    </row>
    <row r="202" spans="1:12" s="6" customFormat="1" ht="39.75" customHeight="1">
      <c r="A202" s="47">
        <v>20</v>
      </c>
      <c r="B202" s="109" t="s">
        <v>775</v>
      </c>
      <c r="C202" s="110">
        <v>39196</v>
      </c>
      <c r="D202" s="109">
        <v>540</v>
      </c>
      <c r="E202" s="110">
        <v>39233</v>
      </c>
      <c r="F202" s="118" t="s">
        <v>281</v>
      </c>
      <c r="G202" s="248" t="s">
        <v>776</v>
      </c>
      <c r="H202" s="189">
        <v>88120</v>
      </c>
      <c r="I202" s="189">
        <v>5000</v>
      </c>
      <c r="J202" s="190">
        <f t="shared" si="4"/>
        <v>83120</v>
      </c>
      <c r="K202" s="120" t="s">
        <v>268</v>
      </c>
      <c r="L202" s="121" t="s">
        <v>742</v>
      </c>
    </row>
    <row r="203" spans="1:12" s="6" customFormat="1" ht="51" customHeight="1">
      <c r="A203" s="47">
        <v>21</v>
      </c>
      <c r="B203" s="109" t="s">
        <v>777</v>
      </c>
      <c r="C203" s="110">
        <v>41745</v>
      </c>
      <c r="D203" s="109">
        <v>115</v>
      </c>
      <c r="E203" s="110">
        <v>41935</v>
      </c>
      <c r="F203" s="118" t="s">
        <v>281</v>
      </c>
      <c r="G203" s="248" t="s">
        <v>778</v>
      </c>
      <c r="H203" s="191">
        <v>120177</v>
      </c>
      <c r="I203" s="191">
        <v>0</v>
      </c>
      <c r="J203" s="190">
        <f t="shared" si="4"/>
        <v>120177</v>
      </c>
      <c r="K203" s="120" t="s">
        <v>268</v>
      </c>
      <c r="L203" s="121" t="s">
        <v>742</v>
      </c>
    </row>
    <row r="204" spans="1:12" s="6" customFormat="1" ht="44.25" customHeight="1">
      <c r="A204" s="47">
        <v>22</v>
      </c>
      <c r="B204" s="109" t="s">
        <v>696</v>
      </c>
      <c r="C204" s="110">
        <v>39835</v>
      </c>
      <c r="D204" s="109">
        <v>244</v>
      </c>
      <c r="E204" s="110">
        <v>39860</v>
      </c>
      <c r="F204" s="118" t="s">
        <v>281</v>
      </c>
      <c r="G204" s="248" t="s">
        <v>779</v>
      </c>
      <c r="H204" s="189">
        <v>4485</v>
      </c>
      <c r="I204" s="189">
        <v>3800</v>
      </c>
      <c r="J204" s="190">
        <f t="shared" si="4"/>
        <v>685</v>
      </c>
      <c r="K204" s="120" t="s">
        <v>268</v>
      </c>
      <c r="L204" s="121" t="s">
        <v>742</v>
      </c>
    </row>
    <row r="205" spans="1:12" s="6" customFormat="1" ht="43.5" customHeight="1">
      <c r="A205" s="47">
        <v>23</v>
      </c>
      <c r="B205" s="109" t="s">
        <v>780</v>
      </c>
      <c r="C205" s="110">
        <v>36566</v>
      </c>
      <c r="D205" s="109">
        <v>63</v>
      </c>
      <c r="E205" s="110">
        <v>36622</v>
      </c>
      <c r="F205" s="124" t="s">
        <v>278</v>
      </c>
      <c r="G205" s="248" t="s">
        <v>781</v>
      </c>
      <c r="H205" s="189">
        <v>36500</v>
      </c>
      <c r="I205" s="189">
        <v>28010</v>
      </c>
      <c r="J205" s="190">
        <f t="shared" si="4"/>
        <v>8490</v>
      </c>
      <c r="K205" s="120" t="s">
        <v>268</v>
      </c>
      <c r="L205" s="121" t="s">
        <v>742</v>
      </c>
    </row>
    <row r="206" spans="1:12" s="6" customFormat="1" ht="42.75" customHeight="1">
      <c r="A206" s="47">
        <v>24</v>
      </c>
      <c r="B206" s="109" t="s">
        <v>782</v>
      </c>
      <c r="C206" s="110">
        <v>38309</v>
      </c>
      <c r="D206" s="109">
        <v>601</v>
      </c>
      <c r="E206" s="110">
        <v>38644</v>
      </c>
      <c r="F206" s="118" t="s">
        <v>278</v>
      </c>
      <c r="G206" s="248" t="s">
        <v>783</v>
      </c>
      <c r="H206" s="189">
        <v>19192</v>
      </c>
      <c r="I206" s="189">
        <v>0</v>
      </c>
      <c r="J206" s="190">
        <f t="shared" si="4"/>
        <v>19192</v>
      </c>
      <c r="K206" s="120" t="s">
        <v>268</v>
      </c>
      <c r="L206" s="121" t="s">
        <v>742</v>
      </c>
    </row>
    <row r="207" spans="1:12" s="6" customFormat="1" ht="39.75" customHeight="1">
      <c r="A207" s="47">
        <v>25</v>
      </c>
      <c r="B207" s="109" t="s">
        <v>784</v>
      </c>
      <c r="C207" s="110">
        <v>40381</v>
      </c>
      <c r="D207" s="109">
        <v>577</v>
      </c>
      <c r="E207" s="110">
        <v>40396</v>
      </c>
      <c r="F207" s="118" t="s">
        <v>278</v>
      </c>
      <c r="G207" s="248" t="s">
        <v>785</v>
      </c>
      <c r="H207" s="189">
        <v>10402</v>
      </c>
      <c r="I207" s="189">
        <v>0</v>
      </c>
      <c r="J207" s="190">
        <f t="shared" si="4"/>
        <v>10402</v>
      </c>
      <c r="K207" s="120" t="s">
        <v>268</v>
      </c>
      <c r="L207" s="121" t="s">
        <v>742</v>
      </c>
    </row>
    <row r="208" spans="1:12" s="6" customFormat="1" ht="47.25" customHeight="1">
      <c r="A208" s="47">
        <v>26</v>
      </c>
      <c r="B208" s="109" t="s">
        <v>786</v>
      </c>
      <c r="C208" s="110">
        <v>39195</v>
      </c>
      <c r="D208" s="109">
        <v>496</v>
      </c>
      <c r="E208" s="110">
        <v>39220</v>
      </c>
      <c r="F208" s="118" t="s">
        <v>278</v>
      </c>
      <c r="G208" s="248" t="s">
        <v>787</v>
      </c>
      <c r="H208" s="189">
        <v>8792</v>
      </c>
      <c r="I208" s="189">
        <v>4500</v>
      </c>
      <c r="J208" s="190">
        <f t="shared" si="4"/>
        <v>4292</v>
      </c>
      <c r="K208" s="120" t="s">
        <v>268</v>
      </c>
      <c r="L208" s="121" t="s">
        <v>742</v>
      </c>
    </row>
    <row r="209" spans="1:12" s="6" customFormat="1" ht="39.75" customHeight="1">
      <c r="A209" s="47">
        <v>27</v>
      </c>
      <c r="B209" s="109" t="s">
        <v>788</v>
      </c>
      <c r="C209" s="110">
        <v>41621</v>
      </c>
      <c r="D209" s="109">
        <v>880</v>
      </c>
      <c r="E209" s="110">
        <v>41752</v>
      </c>
      <c r="F209" s="118" t="s">
        <v>278</v>
      </c>
      <c r="G209" s="248" t="s">
        <v>789</v>
      </c>
      <c r="H209" s="189">
        <v>103301</v>
      </c>
      <c r="I209" s="189">
        <v>0</v>
      </c>
      <c r="J209" s="190">
        <f t="shared" si="4"/>
        <v>103301</v>
      </c>
      <c r="K209" s="120" t="s">
        <v>268</v>
      </c>
      <c r="L209" s="121" t="s">
        <v>742</v>
      </c>
    </row>
    <row r="210" spans="1:12" s="6" customFormat="1" ht="45.75" customHeight="1">
      <c r="A210" s="47">
        <v>28</v>
      </c>
      <c r="B210" s="109" t="s">
        <v>790</v>
      </c>
      <c r="C210" s="110">
        <v>39196</v>
      </c>
      <c r="D210" s="109">
        <v>539</v>
      </c>
      <c r="E210" s="110">
        <v>39233</v>
      </c>
      <c r="F210" s="118" t="s">
        <v>281</v>
      </c>
      <c r="G210" s="248" t="s">
        <v>791</v>
      </c>
      <c r="H210" s="189">
        <v>97576</v>
      </c>
      <c r="I210" s="189">
        <v>0</v>
      </c>
      <c r="J210" s="190">
        <f t="shared" si="4"/>
        <v>97576</v>
      </c>
      <c r="K210" s="120" t="s">
        <v>268</v>
      </c>
      <c r="L210" s="121" t="s">
        <v>742</v>
      </c>
    </row>
    <row r="211" spans="1:12" s="6" customFormat="1" ht="41.25" customHeight="1">
      <c r="A211" s="47">
        <v>29</v>
      </c>
      <c r="B211" s="109" t="s">
        <v>792</v>
      </c>
      <c r="C211" s="110">
        <v>38111</v>
      </c>
      <c r="D211" s="109">
        <v>350</v>
      </c>
      <c r="E211" s="110">
        <v>38264</v>
      </c>
      <c r="F211" s="118" t="s">
        <v>281</v>
      </c>
      <c r="G211" s="248" t="s">
        <v>793</v>
      </c>
      <c r="H211" s="189">
        <v>81961</v>
      </c>
      <c r="I211" s="189">
        <v>1100</v>
      </c>
      <c r="J211" s="190">
        <f t="shared" si="4"/>
        <v>80861</v>
      </c>
      <c r="K211" s="120" t="s">
        <v>268</v>
      </c>
      <c r="L211" s="121" t="s">
        <v>742</v>
      </c>
    </row>
    <row r="212" spans="1:12" s="6" customFormat="1" ht="42" customHeight="1">
      <c r="A212" s="47">
        <v>30</v>
      </c>
      <c r="B212" s="109" t="s">
        <v>794</v>
      </c>
      <c r="C212" s="110">
        <v>39280</v>
      </c>
      <c r="D212" s="109">
        <v>718</v>
      </c>
      <c r="E212" s="110">
        <v>39293</v>
      </c>
      <c r="F212" s="118" t="s">
        <v>281</v>
      </c>
      <c r="G212" s="248" t="s">
        <v>795</v>
      </c>
      <c r="H212" s="189">
        <v>9445</v>
      </c>
      <c r="I212" s="189">
        <v>0</v>
      </c>
      <c r="J212" s="190">
        <f t="shared" si="4"/>
        <v>9445</v>
      </c>
      <c r="K212" s="120" t="s">
        <v>268</v>
      </c>
      <c r="L212" s="121" t="s">
        <v>742</v>
      </c>
    </row>
    <row r="213" spans="1:12" s="6" customFormat="1" ht="40.5" customHeight="1">
      <c r="A213" s="47">
        <v>31</v>
      </c>
      <c r="B213" s="109" t="s">
        <v>495</v>
      </c>
      <c r="C213" s="110">
        <v>37039</v>
      </c>
      <c r="D213" s="109">
        <v>326</v>
      </c>
      <c r="E213" s="110">
        <v>37225</v>
      </c>
      <c r="F213" s="118" t="s">
        <v>281</v>
      </c>
      <c r="G213" s="248" t="s">
        <v>796</v>
      </c>
      <c r="H213" s="189">
        <v>14346</v>
      </c>
      <c r="I213" s="189">
        <v>12957</v>
      </c>
      <c r="J213" s="190">
        <f t="shared" si="4"/>
        <v>1389</v>
      </c>
      <c r="K213" s="120" t="s">
        <v>268</v>
      </c>
      <c r="L213" s="121" t="s">
        <v>742</v>
      </c>
    </row>
    <row r="214" spans="1:12" s="6" customFormat="1" ht="39.75" customHeight="1">
      <c r="A214" s="47">
        <v>32</v>
      </c>
      <c r="B214" s="109" t="s">
        <v>797</v>
      </c>
      <c r="C214" s="110">
        <v>42151</v>
      </c>
      <c r="D214" s="109">
        <v>1290</v>
      </c>
      <c r="E214" s="110">
        <v>42172</v>
      </c>
      <c r="F214" s="118" t="s">
        <v>281</v>
      </c>
      <c r="G214" s="248" t="s">
        <v>798</v>
      </c>
      <c r="H214" s="189">
        <v>1184639</v>
      </c>
      <c r="I214" s="189">
        <v>416222</v>
      </c>
      <c r="J214" s="190">
        <f t="shared" si="4"/>
        <v>768417</v>
      </c>
      <c r="K214" s="120" t="s">
        <v>268</v>
      </c>
      <c r="L214" s="121" t="s">
        <v>742</v>
      </c>
    </row>
    <row r="215" spans="1:12" s="6" customFormat="1" ht="39.75" customHeight="1">
      <c r="A215" s="47">
        <v>33</v>
      </c>
      <c r="B215" s="109" t="s">
        <v>799</v>
      </c>
      <c r="C215" s="110">
        <v>42087</v>
      </c>
      <c r="D215" s="109">
        <v>1072</v>
      </c>
      <c r="E215" s="110">
        <v>42115</v>
      </c>
      <c r="F215" s="118" t="s">
        <v>281</v>
      </c>
      <c r="G215" s="248" t="s">
        <v>800</v>
      </c>
      <c r="H215" s="189">
        <v>42268</v>
      </c>
      <c r="I215" s="189">
        <v>3000</v>
      </c>
      <c r="J215" s="190">
        <f t="shared" si="4"/>
        <v>39268</v>
      </c>
      <c r="K215" s="120" t="s">
        <v>268</v>
      </c>
      <c r="L215" s="121" t="s">
        <v>742</v>
      </c>
    </row>
    <row r="216" spans="1:12" s="6" customFormat="1" ht="48" customHeight="1">
      <c r="A216" s="47">
        <v>34</v>
      </c>
      <c r="B216" s="109" t="s">
        <v>681</v>
      </c>
      <c r="C216" s="110">
        <v>38835</v>
      </c>
      <c r="D216" s="109">
        <v>311</v>
      </c>
      <c r="E216" s="110">
        <v>38919</v>
      </c>
      <c r="F216" s="118" t="s">
        <v>281</v>
      </c>
      <c r="G216" s="248" t="s">
        <v>801</v>
      </c>
      <c r="H216" s="189">
        <v>37415</v>
      </c>
      <c r="I216" s="189">
        <v>0</v>
      </c>
      <c r="J216" s="190">
        <f t="shared" si="4"/>
        <v>37415</v>
      </c>
      <c r="K216" s="120" t="s">
        <v>268</v>
      </c>
      <c r="L216" s="121" t="s">
        <v>742</v>
      </c>
    </row>
    <row r="217" spans="1:12" s="6" customFormat="1" ht="46.5" customHeight="1">
      <c r="A217" s="47">
        <v>35</v>
      </c>
      <c r="B217" s="109" t="s">
        <v>657</v>
      </c>
      <c r="C217" s="110">
        <v>39224</v>
      </c>
      <c r="D217" s="109">
        <v>581</v>
      </c>
      <c r="E217" s="110">
        <v>39248</v>
      </c>
      <c r="F217" s="118" t="s">
        <v>281</v>
      </c>
      <c r="G217" s="248" t="s">
        <v>802</v>
      </c>
      <c r="H217" s="189">
        <v>8965</v>
      </c>
      <c r="I217" s="189">
        <v>0</v>
      </c>
      <c r="J217" s="190">
        <f t="shared" si="4"/>
        <v>8965</v>
      </c>
      <c r="K217" s="120" t="s">
        <v>268</v>
      </c>
      <c r="L217" s="121" t="s">
        <v>742</v>
      </c>
    </row>
    <row r="218" spans="1:12" s="6" customFormat="1" ht="42" customHeight="1">
      <c r="A218" s="47">
        <v>36</v>
      </c>
      <c r="B218" s="109" t="s">
        <v>650</v>
      </c>
      <c r="C218" s="110">
        <v>38898</v>
      </c>
      <c r="D218" s="109">
        <v>436</v>
      </c>
      <c r="E218" s="110">
        <v>38979</v>
      </c>
      <c r="F218" s="118" t="s">
        <v>281</v>
      </c>
      <c r="G218" s="248" t="s">
        <v>803</v>
      </c>
      <c r="H218" s="189">
        <v>14770</v>
      </c>
      <c r="I218" s="189">
        <v>0</v>
      </c>
      <c r="J218" s="190">
        <f t="shared" si="4"/>
        <v>14770</v>
      </c>
      <c r="K218" s="120" t="s">
        <v>268</v>
      </c>
      <c r="L218" s="121" t="s">
        <v>742</v>
      </c>
    </row>
    <row r="219" spans="1:12" s="6" customFormat="1" ht="44.25" customHeight="1">
      <c r="A219" s="47">
        <v>37</v>
      </c>
      <c r="B219" s="122" t="s">
        <v>804</v>
      </c>
      <c r="C219" s="123">
        <v>39251</v>
      </c>
      <c r="D219" s="122">
        <v>599</v>
      </c>
      <c r="E219" s="123">
        <v>39261</v>
      </c>
      <c r="F219" s="118" t="s">
        <v>281</v>
      </c>
      <c r="G219" s="253" t="s">
        <v>805</v>
      </c>
      <c r="H219" s="129">
        <v>9728</v>
      </c>
      <c r="I219" s="129">
        <v>9728</v>
      </c>
      <c r="J219" s="130">
        <f t="shared" si="4"/>
        <v>0</v>
      </c>
      <c r="K219" s="125" t="s">
        <v>275</v>
      </c>
      <c r="L219" s="126"/>
    </row>
    <row r="220" spans="1:12" s="6" customFormat="1" ht="48.75" customHeight="1">
      <c r="A220" s="47">
        <v>38</v>
      </c>
      <c r="B220" s="109" t="s">
        <v>807</v>
      </c>
      <c r="C220" s="110">
        <v>38308</v>
      </c>
      <c r="D220" s="109">
        <v>15</v>
      </c>
      <c r="E220" s="110">
        <v>39459</v>
      </c>
      <c r="F220" s="118" t="s">
        <v>281</v>
      </c>
      <c r="G220" s="248" t="s">
        <v>808</v>
      </c>
      <c r="H220" s="189">
        <v>48270</v>
      </c>
      <c r="I220" s="189">
        <v>0</v>
      </c>
      <c r="J220" s="190">
        <f t="shared" si="4"/>
        <v>48270</v>
      </c>
      <c r="K220" s="120" t="s">
        <v>268</v>
      </c>
      <c r="L220" s="121" t="s">
        <v>742</v>
      </c>
    </row>
    <row r="221" spans="1:12" s="6" customFormat="1" ht="46.5" customHeight="1">
      <c r="A221" s="47">
        <v>39</v>
      </c>
      <c r="B221" s="109" t="s">
        <v>809</v>
      </c>
      <c r="C221" s="110">
        <v>38625</v>
      </c>
      <c r="D221" s="109">
        <v>626</v>
      </c>
      <c r="E221" s="110">
        <v>38659</v>
      </c>
      <c r="F221" s="118" t="s">
        <v>281</v>
      </c>
      <c r="G221" s="248" t="s">
        <v>810</v>
      </c>
      <c r="H221" s="189">
        <v>15437</v>
      </c>
      <c r="I221" s="189">
        <v>0</v>
      </c>
      <c r="J221" s="190">
        <f t="shared" si="4"/>
        <v>15437</v>
      </c>
      <c r="K221" s="120" t="s">
        <v>268</v>
      </c>
      <c r="L221" s="121" t="s">
        <v>742</v>
      </c>
    </row>
    <row r="222" spans="1:12" s="6" customFormat="1" ht="42.75" customHeight="1">
      <c r="A222" s="47">
        <v>40</v>
      </c>
      <c r="B222" s="109" t="s">
        <v>811</v>
      </c>
      <c r="C222" s="110">
        <v>38593</v>
      </c>
      <c r="D222" s="109">
        <v>557</v>
      </c>
      <c r="E222" s="110">
        <v>38630</v>
      </c>
      <c r="F222" s="118" t="s">
        <v>281</v>
      </c>
      <c r="G222" s="248" t="s">
        <v>812</v>
      </c>
      <c r="H222" s="189">
        <v>33664</v>
      </c>
      <c r="I222" s="189">
        <v>0</v>
      </c>
      <c r="J222" s="190">
        <f t="shared" si="4"/>
        <v>33664</v>
      </c>
      <c r="K222" s="120" t="s">
        <v>268</v>
      </c>
      <c r="L222" s="121" t="s">
        <v>742</v>
      </c>
    </row>
    <row r="223" spans="1:12" s="6" customFormat="1" ht="39.75" customHeight="1">
      <c r="A223" s="47">
        <v>41</v>
      </c>
      <c r="B223" s="109" t="s">
        <v>813</v>
      </c>
      <c r="C223" s="110">
        <v>41131</v>
      </c>
      <c r="D223" s="109">
        <v>1505</v>
      </c>
      <c r="E223" s="110">
        <v>42205</v>
      </c>
      <c r="F223" s="118" t="s">
        <v>281</v>
      </c>
      <c r="G223" s="248" t="s">
        <v>814</v>
      </c>
      <c r="H223" s="189">
        <v>40727</v>
      </c>
      <c r="I223" s="189">
        <v>0</v>
      </c>
      <c r="J223" s="190">
        <f t="shared" si="4"/>
        <v>40727</v>
      </c>
      <c r="K223" s="120" t="s">
        <v>268</v>
      </c>
      <c r="L223" s="121"/>
    </row>
    <row r="224" spans="1:12" s="6" customFormat="1" ht="41.25" customHeight="1">
      <c r="A224" s="47">
        <v>42</v>
      </c>
      <c r="B224" s="109" t="s">
        <v>815</v>
      </c>
      <c r="C224" s="110">
        <v>38310</v>
      </c>
      <c r="D224" s="109">
        <v>14</v>
      </c>
      <c r="E224" s="110">
        <v>38364</v>
      </c>
      <c r="F224" s="118" t="s">
        <v>281</v>
      </c>
      <c r="G224" s="248" t="s">
        <v>816</v>
      </c>
      <c r="H224" s="189">
        <v>58193</v>
      </c>
      <c r="I224" s="189">
        <v>1000</v>
      </c>
      <c r="J224" s="190">
        <f t="shared" si="4"/>
        <v>57193</v>
      </c>
      <c r="K224" s="120" t="s">
        <v>268</v>
      </c>
      <c r="L224" s="121" t="s">
        <v>742</v>
      </c>
    </row>
    <row r="225" spans="1:12" s="6" customFormat="1" ht="40.5" customHeight="1">
      <c r="A225" s="47">
        <v>43</v>
      </c>
      <c r="B225" s="109" t="s">
        <v>817</v>
      </c>
      <c r="C225" s="110">
        <v>36778</v>
      </c>
      <c r="D225" s="109">
        <v>49</v>
      </c>
      <c r="E225" s="110">
        <v>36973</v>
      </c>
      <c r="F225" s="118" t="s">
        <v>281</v>
      </c>
      <c r="G225" s="248" t="s">
        <v>818</v>
      </c>
      <c r="H225" s="189">
        <v>31051</v>
      </c>
      <c r="I225" s="189">
        <v>1500</v>
      </c>
      <c r="J225" s="190">
        <f t="shared" si="4"/>
        <v>29551</v>
      </c>
      <c r="K225" s="120" t="s">
        <v>268</v>
      </c>
      <c r="L225" s="121" t="s">
        <v>742</v>
      </c>
    </row>
    <row r="226" spans="1:12" s="6" customFormat="1" ht="42" customHeight="1">
      <c r="A226" s="47">
        <v>44</v>
      </c>
      <c r="B226" s="109" t="s">
        <v>819</v>
      </c>
      <c r="C226" s="110">
        <v>40108</v>
      </c>
      <c r="D226" s="109">
        <v>123</v>
      </c>
      <c r="E226" s="110">
        <v>40122</v>
      </c>
      <c r="F226" s="118" t="s">
        <v>281</v>
      </c>
      <c r="G226" s="248" t="s">
        <v>820</v>
      </c>
      <c r="H226" s="189">
        <v>82485</v>
      </c>
      <c r="I226" s="189">
        <v>45000</v>
      </c>
      <c r="J226" s="190">
        <f t="shared" si="4"/>
        <v>37485</v>
      </c>
      <c r="K226" s="120" t="s">
        <v>268</v>
      </c>
      <c r="L226" s="121" t="s">
        <v>742</v>
      </c>
    </row>
    <row r="227" spans="1:12" s="6" customFormat="1" ht="42" customHeight="1">
      <c r="A227" s="47">
        <v>45</v>
      </c>
      <c r="B227" s="109" t="s">
        <v>780</v>
      </c>
      <c r="C227" s="110">
        <v>39902</v>
      </c>
      <c r="D227" s="109">
        <v>335</v>
      </c>
      <c r="E227" s="110">
        <v>39916</v>
      </c>
      <c r="F227" s="118" t="s">
        <v>281</v>
      </c>
      <c r="G227" s="248" t="s">
        <v>821</v>
      </c>
      <c r="H227" s="189">
        <v>9690</v>
      </c>
      <c r="I227" s="189">
        <v>0</v>
      </c>
      <c r="J227" s="190">
        <f t="shared" si="4"/>
        <v>9690</v>
      </c>
      <c r="K227" s="120" t="s">
        <v>268</v>
      </c>
      <c r="L227" s="121" t="s">
        <v>742</v>
      </c>
    </row>
    <row r="228" spans="1:12" s="6" customFormat="1" ht="39.75" customHeight="1">
      <c r="A228" s="47">
        <v>46</v>
      </c>
      <c r="B228" s="109" t="s">
        <v>822</v>
      </c>
      <c r="C228" s="110">
        <v>39261</v>
      </c>
      <c r="D228" s="109">
        <v>846</v>
      </c>
      <c r="E228" s="110">
        <v>39352</v>
      </c>
      <c r="F228" s="118" t="s">
        <v>281</v>
      </c>
      <c r="G228" s="248" t="s">
        <v>823</v>
      </c>
      <c r="H228" s="189">
        <v>2500</v>
      </c>
      <c r="I228" s="189">
        <v>0</v>
      </c>
      <c r="J228" s="190">
        <f t="shared" si="4"/>
        <v>2500</v>
      </c>
      <c r="K228" s="120" t="s">
        <v>268</v>
      </c>
      <c r="L228" s="121" t="s">
        <v>742</v>
      </c>
    </row>
    <row r="229" spans="1:12" s="6" customFormat="1" ht="41.25" customHeight="1">
      <c r="A229" s="47">
        <v>47</v>
      </c>
      <c r="B229" s="109" t="s">
        <v>824</v>
      </c>
      <c r="C229" s="110">
        <v>36000</v>
      </c>
      <c r="D229" s="109">
        <v>301</v>
      </c>
      <c r="E229" s="110">
        <v>36055</v>
      </c>
      <c r="F229" s="118" t="s">
        <v>281</v>
      </c>
      <c r="G229" s="248" t="s">
        <v>825</v>
      </c>
      <c r="H229" s="189">
        <v>74789</v>
      </c>
      <c r="I229" s="189">
        <v>15500</v>
      </c>
      <c r="J229" s="190">
        <f t="shared" si="4"/>
        <v>59289</v>
      </c>
      <c r="K229" s="120" t="s">
        <v>268</v>
      </c>
      <c r="L229" s="121" t="s">
        <v>742</v>
      </c>
    </row>
    <row r="230" spans="1:12" s="6" customFormat="1" ht="45.75" customHeight="1">
      <c r="A230" s="47">
        <v>48</v>
      </c>
      <c r="B230" s="109" t="s">
        <v>822</v>
      </c>
      <c r="C230" s="110">
        <v>37039</v>
      </c>
      <c r="D230" s="109">
        <v>203</v>
      </c>
      <c r="E230" s="110">
        <v>37113</v>
      </c>
      <c r="F230" s="118" t="s">
        <v>281</v>
      </c>
      <c r="G230" s="248" t="s">
        <v>826</v>
      </c>
      <c r="H230" s="189">
        <v>96562</v>
      </c>
      <c r="I230" s="189">
        <v>40000</v>
      </c>
      <c r="J230" s="190">
        <f t="shared" si="4"/>
        <v>56562</v>
      </c>
      <c r="K230" s="120" t="s">
        <v>268</v>
      </c>
      <c r="L230" s="121" t="s">
        <v>742</v>
      </c>
    </row>
    <row r="231" spans="1:12" s="6" customFormat="1" ht="45.75" customHeight="1">
      <c r="A231" s="47">
        <v>49</v>
      </c>
      <c r="B231" s="109" t="s">
        <v>827</v>
      </c>
      <c r="C231" s="110">
        <v>40959</v>
      </c>
      <c r="D231" s="109">
        <v>4</v>
      </c>
      <c r="E231" s="110">
        <v>41184</v>
      </c>
      <c r="F231" s="118" t="s">
        <v>281</v>
      </c>
      <c r="G231" s="248" t="s">
        <v>828</v>
      </c>
      <c r="H231" s="189">
        <v>59633</v>
      </c>
      <c r="I231" s="189">
        <v>59633</v>
      </c>
      <c r="J231" s="190">
        <f t="shared" si="4"/>
        <v>0</v>
      </c>
      <c r="K231" s="120" t="s">
        <v>268</v>
      </c>
      <c r="L231" s="121" t="s">
        <v>806</v>
      </c>
    </row>
    <row r="232" spans="1:12" s="6" customFormat="1" ht="42" customHeight="1">
      <c r="A232" s="47">
        <v>50</v>
      </c>
      <c r="B232" s="109" t="s">
        <v>650</v>
      </c>
      <c r="C232" s="110">
        <v>41664</v>
      </c>
      <c r="D232" s="109">
        <v>644</v>
      </c>
      <c r="E232" s="110">
        <v>41701</v>
      </c>
      <c r="F232" s="118" t="s">
        <v>281</v>
      </c>
      <c r="G232" s="248" t="s">
        <v>829</v>
      </c>
      <c r="H232" s="189">
        <v>163600</v>
      </c>
      <c r="I232" s="189">
        <v>0</v>
      </c>
      <c r="J232" s="190">
        <f t="shared" si="4"/>
        <v>163600</v>
      </c>
      <c r="K232" s="120" t="s">
        <v>268</v>
      </c>
      <c r="L232" s="121" t="s">
        <v>742</v>
      </c>
    </row>
    <row r="233" spans="1:12" s="6" customFormat="1" ht="48.75" customHeight="1">
      <c r="A233" s="47">
        <v>51</v>
      </c>
      <c r="B233" s="109" t="s">
        <v>830</v>
      </c>
      <c r="C233" s="110">
        <v>35734</v>
      </c>
      <c r="D233" s="109">
        <v>76</v>
      </c>
      <c r="E233" s="110">
        <v>35858</v>
      </c>
      <c r="F233" s="118" t="s">
        <v>281</v>
      </c>
      <c r="G233" s="248" t="s">
        <v>831</v>
      </c>
      <c r="H233" s="189">
        <v>43387</v>
      </c>
      <c r="I233" s="189">
        <f>17450+2000</f>
        <v>19450</v>
      </c>
      <c r="J233" s="190">
        <f t="shared" si="4"/>
        <v>23937</v>
      </c>
      <c r="K233" s="120" t="s">
        <v>268</v>
      </c>
      <c r="L233" s="121" t="s">
        <v>742</v>
      </c>
    </row>
    <row r="234" spans="1:12" s="6" customFormat="1" ht="45.75" customHeight="1">
      <c r="A234" s="47">
        <v>52</v>
      </c>
      <c r="B234" s="109" t="s">
        <v>650</v>
      </c>
      <c r="C234" s="110">
        <v>36523</v>
      </c>
      <c r="D234" s="109">
        <v>43</v>
      </c>
      <c r="E234" s="110">
        <v>36586</v>
      </c>
      <c r="F234" s="118" t="s">
        <v>281</v>
      </c>
      <c r="G234" s="248" t="s">
        <v>832</v>
      </c>
      <c r="H234" s="189">
        <v>37715</v>
      </c>
      <c r="I234" s="189">
        <v>28870</v>
      </c>
      <c r="J234" s="190">
        <f t="shared" si="4"/>
        <v>8845</v>
      </c>
      <c r="K234" s="120" t="s">
        <v>268</v>
      </c>
      <c r="L234" s="121" t="s">
        <v>742</v>
      </c>
    </row>
    <row r="235" spans="1:12" s="6" customFormat="1" ht="42" customHeight="1">
      <c r="A235" s="47">
        <v>53</v>
      </c>
      <c r="B235" s="109" t="s">
        <v>833</v>
      </c>
      <c r="C235" s="110">
        <v>39246</v>
      </c>
      <c r="D235" s="109">
        <v>597</v>
      </c>
      <c r="E235" s="110">
        <v>39260</v>
      </c>
      <c r="F235" s="118" t="s">
        <v>281</v>
      </c>
      <c r="G235" s="248" t="s">
        <v>834</v>
      </c>
      <c r="H235" s="189">
        <v>147215</v>
      </c>
      <c r="I235" s="189">
        <v>134027</v>
      </c>
      <c r="J235" s="190">
        <f t="shared" si="4"/>
        <v>13188</v>
      </c>
      <c r="K235" s="120" t="s">
        <v>268</v>
      </c>
      <c r="L235" s="121" t="s">
        <v>742</v>
      </c>
    </row>
    <row r="236" spans="1:12" s="6" customFormat="1" ht="48" customHeight="1">
      <c r="A236" s="47">
        <v>54</v>
      </c>
      <c r="B236" s="122" t="s">
        <v>775</v>
      </c>
      <c r="C236" s="123">
        <v>36363</v>
      </c>
      <c r="D236" s="122">
        <v>252</v>
      </c>
      <c r="E236" s="123">
        <v>36431</v>
      </c>
      <c r="F236" s="118" t="s">
        <v>281</v>
      </c>
      <c r="G236" s="253" t="s">
        <v>835</v>
      </c>
      <c r="H236" s="129">
        <v>14947</v>
      </c>
      <c r="I236" s="129">
        <v>14947</v>
      </c>
      <c r="J236" s="130">
        <f t="shared" si="4"/>
        <v>0</v>
      </c>
      <c r="K236" s="125" t="s">
        <v>275</v>
      </c>
      <c r="L236" s="126"/>
    </row>
    <row r="237" spans="1:12" s="6" customFormat="1" ht="44.25" customHeight="1">
      <c r="A237" s="47">
        <v>55</v>
      </c>
      <c r="B237" s="109" t="s">
        <v>836</v>
      </c>
      <c r="C237" s="110">
        <v>39836</v>
      </c>
      <c r="D237" s="109">
        <v>246</v>
      </c>
      <c r="E237" s="110">
        <v>39860</v>
      </c>
      <c r="F237" s="118" t="s">
        <v>281</v>
      </c>
      <c r="G237" s="248" t="s">
        <v>837</v>
      </c>
      <c r="H237" s="189">
        <v>109704</v>
      </c>
      <c r="I237" s="189">
        <v>0</v>
      </c>
      <c r="J237" s="190">
        <f t="shared" si="4"/>
        <v>109704</v>
      </c>
      <c r="K237" s="120" t="s">
        <v>268</v>
      </c>
      <c r="L237" s="121" t="s">
        <v>742</v>
      </c>
    </row>
    <row r="238" spans="1:12" s="6" customFormat="1" ht="47.25" customHeight="1">
      <c r="A238" s="47">
        <v>56</v>
      </c>
      <c r="B238" s="109" t="s">
        <v>657</v>
      </c>
      <c r="C238" s="110">
        <v>38959</v>
      </c>
      <c r="D238" s="109">
        <v>440</v>
      </c>
      <c r="E238" s="110">
        <v>38987</v>
      </c>
      <c r="F238" s="118" t="s">
        <v>281</v>
      </c>
      <c r="G238" s="248" t="s">
        <v>838</v>
      </c>
      <c r="H238" s="189">
        <v>68188</v>
      </c>
      <c r="I238" s="189">
        <v>57000</v>
      </c>
      <c r="J238" s="190">
        <f t="shared" si="4"/>
        <v>11188</v>
      </c>
      <c r="K238" s="120" t="s">
        <v>268</v>
      </c>
      <c r="L238" s="121" t="s">
        <v>742</v>
      </c>
    </row>
    <row r="239" spans="1:12" s="6" customFormat="1" ht="44.25" customHeight="1">
      <c r="A239" s="47">
        <v>57</v>
      </c>
      <c r="B239" s="109" t="s">
        <v>544</v>
      </c>
      <c r="C239" s="110">
        <v>41768</v>
      </c>
      <c r="D239" s="109">
        <v>1295</v>
      </c>
      <c r="E239" s="110">
        <v>41822</v>
      </c>
      <c r="F239" s="118" t="s">
        <v>281</v>
      </c>
      <c r="G239" s="248" t="s">
        <v>839</v>
      </c>
      <c r="H239" s="189">
        <v>62892</v>
      </c>
      <c r="I239" s="189">
        <v>2000</v>
      </c>
      <c r="J239" s="190">
        <f t="shared" si="4"/>
        <v>60892</v>
      </c>
      <c r="K239" s="120" t="s">
        <v>268</v>
      </c>
      <c r="L239" s="121" t="s">
        <v>742</v>
      </c>
    </row>
    <row r="240" spans="1:12" s="6" customFormat="1" ht="36" customHeight="1">
      <c r="A240" s="47">
        <v>58</v>
      </c>
      <c r="B240" s="109" t="s">
        <v>840</v>
      </c>
      <c r="C240" s="110">
        <v>41547</v>
      </c>
      <c r="D240" s="109">
        <v>375</v>
      </c>
      <c r="E240" s="110">
        <v>41967</v>
      </c>
      <c r="F240" s="118" t="s">
        <v>286</v>
      </c>
      <c r="G240" s="248" t="s">
        <v>841</v>
      </c>
      <c r="H240" s="189">
        <v>6142961</v>
      </c>
      <c r="I240" s="189">
        <v>605030</v>
      </c>
      <c r="J240" s="190">
        <f t="shared" si="4"/>
        <v>5537931</v>
      </c>
      <c r="K240" s="120" t="s">
        <v>268</v>
      </c>
      <c r="L240" s="121" t="s">
        <v>742</v>
      </c>
    </row>
    <row r="241" spans="1:12" s="6" customFormat="1" ht="40.5" customHeight="1">
      <c r="A241" s="47">
        <v>59</v>
      </c>
      <c r="B241" s="109" t="s">
        <v>797</v>
      </c>
      <c r="C241" s="110">
        <v>41908</v>
      </c>
      <c r="D241" s="109">
        <v>163</v>
      </c>
      <c r="E241" s="110">
        <v>41948</v>
      </c>
      <c r="F241" s="118" t="s">
        <v>281</v>
      </c>
      <c r="G241" s="248" t="s">
        <v>842</v>
      </c>
      <c r="H241" s="189">
        <v>2211909</v>
      </c>
      <c r="I241" s="189">
        <v>0</v>
      </c>
      <c r="J241" s="190">
        <f t="shared" si="4"/>
        <v>2211909</v>
      </c>
      <c r="K241" s="120" t="s">
        <v>268</v>
      </c>
      <c r="L241" s="121" t="s">
        <v>742</v>
      </c>
    </row>
    <row r="242" spans="1:12" s="6" customFormat="1" ht="47.25" customHeight="1">
      <c r="A242" s="47">
        <v>60</v>
      </c>
      <c r="B242" s="109" t="s">
        <v>843</v>
      </c>
      <c r="C242" s="110">
        <v>42296</v>
      </c>
      <c r="D242" s="109">
        <v>274</v>
      </c>
      <c r="E242" s="110">
        <v>42328</v>
      </c>
      <c r="F242" s="118" t="s">
        <v>278</v>
      </c>
      <c r="G242" s="248" t="s">
        <v>844</v>
      </c>
      <c r="H242" s="189">
        <v>25959</v>
      </c>
      <c r="I242" s="189">
        <v>0</v>
      </c>
      <c r="J242" s="190">
        <f t="shared" si="4"/>
        <v>25959</v>
      </c>
      <c r="K242" s="120" t="s">
        <v>268</v>
      </c>
      <c r="L242" s="121"/>
    </row>
    <row r="243" spans="1:12" s="6" customFormat="1" ht="48.75" customHeight="1">
      <c r="A243" s="47">
        <v>61</v>
      </c>
      <c r="B243" s="109" t="s">
        <v>845</v>
      </c>
      <c r="C243" s="110">
        <v>42256</v>
      </c>
      <c r="D243" s="109">
        <v>279</v>
      </c>
      <c r="E243" s="110">
        <v>42331</v>
      </c>
      <c r="F243" s="118" t="s">
        <v>278</v>
      </c>
      <c r="G243" s="248" t="s">
        <v>846</v>
      </c>
      <c r="H243" s="189">
        <v>36350</v>
      </c>
      <c r="I243" s="189">
        <v>0</v>
      </c>
      <c r="J243" s="190">
        <f t="shared" si="4"/>
        <v>36350</v>
      </c>
      <c r="K243" s="120" t="s">
        <v>268</v>
      </c>
      <c r="L243" s="121"/>
    </row>
    <row r="244" spans="1:12" s="6" customFormat="1" ht="42.75" customHeight="1">
      <c r="A244" s="47">
        <v>62</v>
      </c>
      <c r="B244" s="109" t="s">
        <v>751</v>
      </c>
      <c r="C244" s="110">
        <v>42250</v>
      </c>
      <c r="D244" s="109">
        <v>85</v>
      </c>
      <c r="E244" s="110">
        <v>42279</v>
      </c>
      <c r="F244" s="118" t="s">
        <v>278</v>
      </c>
      <c r="G244" s="248" t="s">
        <v>847</v>
      </c>
      <c r="H244" s="189">
        <v>11000</v>
      </c>
      <c r="I244" s="189">
        <v>0</v>
      </c>
      <c r="J244" s="190">
        <f t="shared" si="4"/>
        <v>11000</v>
      </c>
      <c r="K244" s="120" t="s">
        <v>268</v>
      </c>
      <c r="L244" s="121"/>
    </row>
    <row r="245" spans="1:12" s="6" customFormat="1" ht="42" customHeight="1">
      <c r="A245" s="47">
        <v>63</v>
      </c>
      <c r="B245" s="127" t="s">
        <v>538</v>
      </c>
      <c r="C245" s="128">
        <v>42235</v>
      </c>
      <c r="D245" s="127">
        <v>87</v>
      </c>
      <c r="E245" s="128">
        <v>42279</v>
      </c>
      <c r="F245" s="118" t="s">
        <v>278</v>
      </c>
      <c r="G245" s="253" t="s">
        <v>848</v>
      </c>
      <c r="H245" s="129">
        <v>72356</v>
      </c>
      <c r="I245" s="129">
        <v>72356</v>
      </c>
      <c r="J245" s="130">
        <f t="shared" si="4"/>
        <v>0</v>
      </c>
      <c r="K245" s="125" t="s">
        <v>275</v>
      </c>
      <c r="L245" s="126"/>
    </row>
    <row r="246" spans="1:12" s="6" customFormat="1" ht="48" customHeight="1">
      <c r="A246" s="47">
        <v>64</v>
      </c>
      <c r="B246" s="109" t="s">
        <v>768</v>
      </c>
      <c r="C246" s="110">
        <v>42263</v>
      </c>
      <c r="D246" s="109">
        <v>107</v>
      </c>
      <c r="E246" s="110">
        <v>42282</v>
      </c>
      <c r="F246" s="118" t="s">
        <v>278</v>
      </c>
      <c r="G246" s="248" t="s">
        <v>849</v>
      </c>
      <c r="H246" s="189">
        <v>19092</v>
      </c>
      <c r="I246" s="189">
        <v>0</v>
      </c>
      <c r="J246" s="190">
        <f t="shared" si="4"/>
        <v>19092</v>
      </c>
      <c r="K246" s="120" t="s">
        <v>268</v>
      </c>
      <c r="L246" s="121"/>
    </row>
    <row r="247" spans="1:12" s="6" customFormat="1" ht="42" customHeight="1">
      <c r="A247" s="47">
        <v>65</v>
      </c>
      <c r="B247" s="109" t="s">
        <v>850</v>
      </c>
      <c r="C247" s="110">
        <v>42391</v>
      </c>
      <c r="D247" s="109">
        <v>848</v>
      </c>
      <c r="E247" s="110">
        <v>42078</v>
      </c>
      <c r="F247" s="118" t="s">
        <v>281</v>
      </c>
      <c r="G247" s="248" t="s">
        <v>851</v>
      </c>
      <c r="H247" s="189">
        <v>900524</v>
      </c>
      <c r="I247" s="189">
        <v>0</v>
      </c>
      <c r="J247" s="190">
        <f t="shared" si="4"/>
        <v>900524</v>
      </c>
      <c r="K247" s="120" t="s">
        <v>268</v>
      </c>
      <c r="L247" s="121"/>
    </row>
    <row r="248" spans="1:12" s="6" customFormat="1" ht="43.5" customHeight="1">
      <c r="A248" s="47">
        <v>66</v>
      </c>
      <c r="B248" s="109" t="s">
        <v>852</v>
      </c>
      <c r="C248" s="110">
        <v>42389</v>
      </c>
      <c r="D248" s="109">
        <v>660</v>
      </c>
      <c r="E248" s="110">
        <v>42402</v>
      </c>
      <c r="F248" s="118" t="s">
        <v>278</v>
      </c>
      <c r="G248" s="248" t="s">
        <v>853</v>
      </c>
      <c r="H248" s="189">
        <v>19972</v>
      </c>
      <c r="I248" s="189">
        <v>0</v>
      </c>
      <c r="J248" s="190">
        <f>H248-I248</f>
        <v>19972</v>
      </c>
      <c r="K248" s="120" t="s">
        <v>268</v>
      </c>
      <c r="L248" s="121"/>
    </row>
    <row r="249" spans="1:12" s="6" customFormat="1" ht="42.75" customHeight="1">
      <c r="A249" s="47">
        <v>67</v>
      </c>
      <c r="B249" s="109" t="s">
        <v>592</v>
      </c>
      <c r="C249" s="110">
        <v>42389</v>
      </c>
      <c r="D249" s="109">
        <v>659</v>
      </c>
      <c r="E249" s="110">
        <v>42402</v>
      </c>
      <c r="F249" s="118" t="s">
        <v>278</v>
      </c>
      <c r="G249" s="248" t="s">
        <v>854</v>
      </c>
      <c r="H249" s="189">
        <v>16842</v>
      </c>
      <c r="I249" s="189">
        <v>0</v>
      </c>
      <c r="J249" s="190">
        <f>H249-I249</f>
        <v>16842</v>
      </c>
      <c r="K249" s="120" t="s">
        <v>268</v>
      </c>
      <c r="L249" s="121"/>
    </row>
    <row r="250" spans="1:12" s="6" customFormat="1" ht="48.75" customHeight="1">
      <c r="A250" s="47">
        <v>68</v>
      </c>
      <c r="B250" s="109" t="s">
        <v>855</v>
      </c>
      <c r="C250" s="110">
        <v>42314</v>
      </c>
      <c r="D250" s="109">
        <v>375</v>
      </c>
      <c r="E250" s="110">
        <v>42346</v>
      </c>
      <c r="F250" s="118" t="s">
        <v>278</v>
      </c>
      <c r="G250" s="248" t="s">
        <v>856</v>
      </c>
      <c r="H250" s="189">
        <v>291103</v>
      </c>
      <c r="I250" s="189">
        <v>0</v>
      </c>
      <c r="J250" s="190">
        <f>H250-I250</f>
        <v>291103</v>
      </c>
      <c r="K250" s="120" t="s">
        <v>268</v>
      </c>
      <c r="L250" s="121"/>
    </row>
    <row r="251" spans="1:12" s="6" customFormat="1" ht="45.75" customHeight="1">
      <c r="A251" s="47">
        <v>69</v>
      </c>
      <c r="B251" s="131" t="s">
        <v>857</v>
      </c>
      <c r="C251" s="123">
        <v>42300</v>
      </c>
      <c r="D251" s="131" t="s">
        <v>858</v>
      </c>
      <c r="E251" s="123">
        <v>42328</v>
      </c>
      <c r="F251" s="118" t="s">
        <v>278</v>
      </c>
      <c r="G251" s="254" t="s">
        <v>859</v>
      </c>
      <c r="H251" s="129">
        <v>21391</v>
      </c>
      <c r="I251" s="129">
        <v>21391</v>
      </c>
      <c r="J251" s="130">
        <f>H251-I251</f>
        <v>0</v>
      </c>
      <c r="K251" s="120" t="s">
        <v>268</v>
      </c>
      <c r="L251" s="132"/>
    </row>
    <row r="252" spans="1:12" s="6" customFormat="1" ht="45" customHeight="1" thickBot="1">
      <c r="A252" s="101">
        <v>70</v>
      </c>
      <c r="B252" s="133" t="s">
        <v>860</v>
      </c>
      <c r="C252" s="134">
        <v>42229</v>
      </c>
      <c r="D252" s="133" t="s">
        <v>861</v>
      </c>
      <c r="E252" s="134">
        <v>42248</v>
      </c>
      <c r="F252" s="135" t="s">
        <v>278</v>
      </c>
      <c r="G252" s="255" t="s">
        <v>862</v>
      </c>
      <c r="H252" s="192">
        <v>23022</v>
      </c>
      <c r="I252" s="192">
        <v>4000</v>
      </c>
      <c r="J252" s="193">
        <f>H252-I252</f>
        <v>19022</v>
      </c>
      <c r="K252" s="136" t="s">
        <v>268</v>
      </c>
      <c r="L252" s="137"/>
    </row>
    <row r="253" spans="1:12" s="6" customFormat="1" ht="31.5" customHeight="1" thickTop="1">
      <c r="A253" s="117" t="s">
        <v>863</v>
      </c>
      <c r="B253" s="327" t="s">
        <v>864</v>
      </c>
      <c r="C253" s="328"/>
      <c r="D253" s="168"/>
      <c r="E253" s="167"/>
      <c r="F253" s="273"/>
      <c r="G253" s="247"/>
      <c r="H253" s="205"/>
      <c r="I253" s="205"/>
      <c r="J253" s="206"/>
      <c r="K253" s="218"/>
      <c r="L253" s="219"/>
    </row>
    <row r="254" spans="1:12" s="6" customFormat="1" ht="40.5" customHeight="1">
      <c r="A254" s="47">
        <v>1</v>
      </c>
      <c r="B254" s="171" t="s">
        <v>865</v>
      </c>
      <c r="C254" s="172">
        <v>41050</v>
      </c>
      <c r="D254" s="173" t="s">
        <v>866</v>
      </c>
      <c r="E254" s="174">
        <v>41116</v>
      </c>
      <c r="F254" s="275" t="s">
        <v>281</v>
      </c>
      <c r="G254" s="246" t="s">
        <v>867</v>
      </c>
      <c r="H254" s="208">
        <v>41309</v>
      </c>
      <c r="I254" s="208">
        <v>12000</v>
      </c>
      <c r="J254" s="196">
        <f aca="true" t="shared" si="5" ref="J254:J259">H254-I254</f>
        <v>29309</v>
      </c>
      <c r="K254" s="226" t="s">
        <v>268</v>
      </c>
      <c r="L254" s="227" t="s">
        <v>868</v>
      </c>
    </row>
    <row r="255" spans="1:12" s="6" customFormat="1" ht="46.5" customHeight="1">
      <c r="A255" s="47">
        <v>2</v>
      </c>
      <c r="B255" s="171" t="s">
        <v>869</v>
      </c>
      <c r="C255" s="172">
        <v>41124</v>
      </c>
      <c r="D255" s="173" t="s">
        <v>870</v>
      </c>
      <c r="E255" s="174">
        <v>41198</v>
      </c>
      <c r="F255" s="275" t="s">
        <v>281</v>
      </c>
      <c r="G255" s="246" t="s">
        <v>871</v>
      </c>
      <c r="H255" s="208">
        <v>25050</v>
      </c>
      <c r="I255" s="208">
        <v>0</v>
      </c>
      <c r="J255" s="196">
        <f t="shared" si="5"/>
        <v>25050</v>
      </c>
      <c r="K255" s="226" t="s">
        <v>268</v>
      </c>
      <c r="L255" s="227" t="s">
        <v>872</v>
      </c>
    </row>
    <row r="256" spans="1:12" s="6" customFormat="1" ht="47.25" customHeight="1">
      <c r="A256" s="47">
        <v>3</v>
      </c>
      <c r="B256" s="171" t="s">
        <v>873</v>
      </c>
      <c r="C256" s="172">
        <v>41754</v>
      </c>
      <c r="D256" s="173" t="s">
        <v>874</v>
      </c>
      <c r="E256" s="174">
        <v>41955</v>
      </c>
      <c r="F256" s="275" t="s">
        <v>278</v>
      </c>
      <c r="G256" s="246" t="s">
        <v>875</v>
      </c>
      <c r="H256" s="208">
        <v>639183</v>
      </c>
      <c r="I256" s="208">
        <v>0</v>
      </c>
      <c r="J256" s="196">
        <f t="shared" si="5"/>
        <v>639183</v>
      </c>
      <c r="K256" s="226" t="s">
        <v>268</v>
      </c>
      <c r="L256" s="227" t="s">
        <v>876</v>
      </c>
    </row>
    <row r="257" spans="1:12" s="6" customFormat="1" ht="36" customHeight="1">
      <c r="A257" s="47">
        <v>4</v>
      </c>
      <c r="B257" s="171" t="s">
        <v>877</v>
      </c>
      <c r="C257" s="172">
        <v>41624</v>
      </c>
      <c r="D257" s="173" t="s">
        <v>878</v>
      </c>
      <c r="E257" s="174">
        <v>41948</v>
      </c>
      <c r="F257" s="275" t="s">
        <v>110</v>
      </c>
      <c r="G257" s="246" t="s">
        <v>879</v>
      </c>
      <c r="H257" s="208">
        <v>3614974</v>
      </c>
      <c r="I257" s="208">
        <v>0</v>
      </c>
      <c r="J257" s="196">
        <f t="shared" si="5"/>
        <v>3614974</v>
      </c>
      <c r="K257" s="226" t="s">
        <v>269</v>
      </c>
      <c r="L257" s="227"/>
    </row>
    <row r="258" spans="1:12" s="6" customFormat="1" ht="42.75" customHeight="1">
      <c r="A258" s="47">
        <v>5</v>
      </c>
      <c r="B258" s="171" t="s">
        <v>880</v>
      </c>
      <c r="C258" s="172">
        <v>42100</v>
      </c>
      <c r="D258" s="173" t="s">
        <v>881</v>
      </c>
      <c r="E258" s="174">
        <v>42136</v>
      </c>
      <c r="F258" s="275" t="s">
        <v>281</v>
      </c>
      <c r="G258" s="246" t="s">
        <v>882</v>
      </c>
      <c r="H258" s="208">
        <v>73024</v>
      </c>
      <c r="I258" s="208">
        <v>0</v>
      </c>
      <c r="J258" s="196">
        <f t="shared" si="5"/>
        <v>73024</v>
      </c>
      <c r="K258" s="226" t="s">
        <v>268</v>
      </c>
      <c r="L258" s="227" t="s">
        <v>872</v>
      </c>
    </row>
    <row r="259" spans="1:12" s="6" customFormat="1" ht="41.25" customHeight="1">
      <c r="A259" s="47">
        <v>6</v>
      </c>
      <c r="B259" s="171" t="s">
        <v>883</v>
      </c>
      <c r="C259" s="172">
        <v>40703</v>
      </c>
      <c r="D259" s="173" t="s">
        <v>884</v>
      </c>
      <c r="E259" s="174">
        <v>42318</v>
      </c>
      <c r="F259" s="275" t="s">
        <v>284</v>
      </c>
      <c r="G259" s="246" t="s">
        <v>885</v>
      </c>
      <c r="H259" s="208">
        <v>12187475</v>
      </c>
      <c r="I259" s="208">
        <v>0</v>
      </c>
      <c r="J259" s="196">
        <f t="shared" si="5"/>
        <v>12187475</v>
      </c>
      <c r="K259" s="226" t="s">
        <v>268</v>
      </c>
      <c r="L259" s="227" t="s">
        <v>886</v>
      </c>
    </row>
    <row r="260" spans="1:12" s="6" customFormat="1" ht="27.75" customHeight="1">
      <c r="A260" s="117" t="s">
        <v>887</v>
      </c>
      <c r="B260" s="329" t="s">
        <v>888</v>
      </c>
      <c r="C260" s="330"/>
      <c r="D260" s="168"/>
      <c r="E260" s="167"/>
      <c r="F260" s="273"/>
      <c r="G260" s="247"/>
      <c r="H260" s="205"/>
      <c r="I260" s="205"/>
      <c r="J260" s="206"/>
      <c r="K260" s="218"/>
      <c r="L260" s="219"/>
    </row>
    <row r="261" spans="1:12" s="6" customFormat="1" ht="42" customHeight="1">
      <c r="A261" s="47">
        <v>1</v>
      </c>
      <c r="B261" s="175" t="s">
        <v>889</v>
      </c>
      <c r="C261" s="138">
        <v>41543</v>
      </c>
      <c r="D261" s="175">
        <v>752</v>
      </c>
      <c r="E261" s="138">
        <v>41753</v>
      </c>
      <c r="F261" s="275" t="s">
        <v>125</v>
      </c>
      <c r="G261" s="256" t="s">
        <v>890</v>
      </c>
      <c r="H261" s="209">
        <v>75642</v>
      </c>
      <c r="I261" s="209" t="s">
        <v>891</v>
      </c>
      <c r="J261" s="209">
        <v>75642</v>
      </c>
      <c r="K261" s="228" t="s">
        <v>268</v>
      </c>
      <c r="L261" s="229" t="s">
        <v>892</v>
      </c>
    </row>
    <row r="262" spans="1:12" s="6" customFormat="1" ht="41.25" customHeight="1">
      <c r="A262" s="47">
        <v>2</v>
      </c>
      <c r="B262" s="175" t="s">
        <v>865</v>
      </c>
      <c r="C262" s="138">
        <v>41876</v>
      </c>
      <c r="D262" s="175">
        <v>510</v>
      </c>
      <c r="E262" s="138">
        <v>42023</v>
      </c>
      <c r="F262" s="275" t="s">
        <v>125</v>
      </c>
      <c r="G262" s="256" t="s">
        <v>893</v>
      </c>
      <c r="H262" s="209">
        <v>11738</v>
      </c>
      <c r="I262" s="209" t="s">
        <v>891</v>
      </c>
      <c r="J262" s="209">
        <v>11738</v>
      </c>
      <c r="K262" s="106" t="s">
        <v>268</v>
      </c>
      <c r="L262" s="229" t="s">
        <v>892</v>
      </c>
    </row>
    <row r="263" spans="1:12" s="6" customFormat="1" ht="42" customHeight="1">
      <c r="A263" s="47">
        <v>3</v>
      </c>
      <c r="B263" s="175" t="s">
        <v>894</v>
      </c>
      <c r="C263" s="138">
        <v>40689</v>
      </c>
      <c r="D263" s="175">
        <v>20</v>
      </c>
      <c r="E263" s="138">
        <v>41179</v>
      </c>
      <c r="F263" s="93" t="s">
        <v>281</v>
      </c>
      <c r="G263" s="256" t="s">
        <v>893</v>
      </c>
      <c r="H263" s="209">
        <v>33320</v>
      </c>
      <c r="I263" s="209" t="s">
        <v>891</v>
      </c>
      <c r="J263" s="209">
        <v>33320</v>
      </c>
      <c r="K263" s="106" t="s">
        <v>268</v>
      </c>
      <c r="L263" s="229" t="s">
        <v>892</v>
      </c>
    </row>
    <row r="264" spans="1:12" s="6" customFormat="1" ht="41.25" customHeight="1">
      <c r="A264" s="47">
        <v>4</v>
      </c>
      <c r="B264" s="175" t="s">
        <v>895</v>
      </c>
      <c r="C264" s="138">
        <v>39107</v>
      </c>
      <c r="D264" s="175">
        <v>231</v>
      </c>
      <c r="E264" s="138">
        <v>39142</v>
      </c>
      <c r="F264" s="93" t="s">
        <v>281</v>
      </c>
      <c r="G264" s="256" t="s">
        <v>896</v>
      </c>
      <c r="H264" s="209">
        <v>16762</v>
      </c>
      <c r="I264" s="209" t="s">
        <v>891</v>
      </c>
      <c r="J264" s="209">
        <v>16762</v>
      </c>
      <c r="K264" s="106" t="s">
        <v>268</v>
      </c>
      <c r="L264" s="229" t="s">
        <v>897</v>
      </c>
    </row>
    <row r="265" spans="1:12" s="6" customFormat="1" ht="45" customHeight="1">
      <c r="A265" s="47">
        <v>5</v>
      </c>
      <c r="B265" s="175" t="s">
        <v>898</v>
      </c>
      <c r="C265" s="138">
        <v>39106</v>
      </c>
      <c r="D265" s="175">
        <v>217</v>
      </c>
      <c r="E265" s="138">
        <v>39142</v>
      </c>
      <c r="F265" s="93" t="s">
        <v>281</v>
      </c>
      <c r="G265" s="256" t="s">
        <v>899</v>
      </c>
      <c r="H265" s="209">
        <v>6033</v>
      </c>
      <c r="I265" s="209" t="s">
        <v>891</v>
      </c>
      <c r="J265" s="209">
        <v>6033</v>
      </c>
      <c r="K265" s="106" t="s">
        <v>268</v>
      </c>
      <c r="L265" s="229" t="s">
        <v>897</v>
      </c>
    </row>
    <row r="266" spans="1:12" s="6" customFormat="1" ht="44.25" customHeight="1">
      <c r="A266" s="47">
        <v>6</v>
      </c>
      <c r="B266" s="175" t="s">
        <v>900</v>
      </c>
      <c r="C266" s="138">
        <v>38905</v>
      </c>
      <c r="D266" s="175">
        <v>255</v>
      </c>
      <c r="E266" s="138">
        <v>38924</v>
      </c>
      <c r="F266" s="93" t="s">
        <v>278</v>
      </c>
      <c r="G266" s="256" t="s">
        <v>901</v>
      </c>
      <c r="H266" s="209">
        <v>7659</v>
      </c>
      <c r="I266" s="209" t="s">
        <v>891</v>
      </c>
      <c r="J266" s="209">
        <v>7659</v>
      </c>
      <c r="K266" s="106" t="s">
        <v>268</v>
      </c>
      <c r="L266" s="229" t="s">
        <v>897</v>
      </c>
    </row>
    <row r="267" spans="1:12" s="6" customFormat="1" ht="47.25" customHeight="1">
      <c r="A267" s="47">
        <v>7</v>
      </c>
      <c r="B267" s="175" t="s">
        <v>902</v>
      </c>
      <c r="C267" s="138">
        <v>41232</v>
      </c>
      <c r="D267" s="175">
        <v>325</v>
      </c>
      <c r="E267" s="138">
        <v>41257</v>
      </c>
      <c r="F267" s="93" t="s">
        <v>278</v>
      </c>
      <c r="G267" s="256" t="s">
        <v>903</v>
      </c>
      <c r="H267" s="209">
        <v>35877</v>
      </c>
      <c r="I267" s="209" t="s">
        <v>891</v>
      </c>
      <c r="J267" s="209">
        <v>35877</v>
      </c>
      <c r="K267" s="106" t="s">
        <v>268</v>
      </c>
      <c r="L267" s="229" t="s">
        <v>892</v>
      </c>
    </row>
    <row r="268" spans="1:12" s="6" customFormat="1" ht="45.75" customHeight="1">
      <c r="A268" s="47">
        <v>8</v>
      </c>
      <c r="B268" s="175" t="s">
        <v>904</v>
      </c>
      <c r="C268" s="138">
        <v>40408</v>
      </c>
      <c r="D268" s="175">
        <v>260</v>
      </c>
      <c r="E268" s="138">
        <v>40528</v>
      </c>
      <c r="F268" s="93" t="s">
        <v>278</v>
      </c>
      <c r="G268" s="256" t="s">
        <v>905</v>
      </c>
      <c r="H268" s="209">
        <v>1434</v>
      </c>
      <c r="I268" s="209" t="s">
        <v>891</v>
      </c>
      <c r="J268" s="209">
        <v>1434</v>
      </c>
      <c r="K268" s="106" t="s">
        <v>268</v>
      </c>
      <c r="L268" s="229" t="s">
        <v>897</v>
      </c>
    </row>
    <row r="269" spans="1:12" s="6" customFormat="1" ht="44.25" customHeight="1">
      <c r="A269" s="47">
        <v>9</v>
      </c>
      <c r="B269" s="176" t="s">
        <v>906</v>
      </c>
      <c r="C269" s="177">
        <v>39114</v>
      </c>
      <c r="D269" s="176">
        <v>266</v>
      </c>
      <c r="E269" s="177">
        <v>39146</v>
      </c>
      <c r="F269" s="93" t="s">
        <v>281</v>
      </c>
      <c r="G269" s="257" t="s">
        <v>907</v>
      </c>
      <c r="H269" s="210">
        <v>2749</v>
      </c>
      <c r="I269" s="210" t="s">
        <v>891</v>
      </c>
      <c r="J269" s="210">
        <v>2749</v>
      </c>
      <c r="K269" s="106" t="s">
        <v>268</v>
      </c>
      <c r="L269" s="230" t="s">
        <v>897</v>
      </c>
    </row>
    <row r="270" spans="1:12" s="6" customFormat="1" ht="40.5" customHeight="1">
      <c r="A270" s="47">
        <v>10</v>
      </c>
      <c r="B270" s="176" t="s">
        <v>908</v>
      </c>
      <c r="C270" s="177">
        <v>41787</v>
      </c>
      <c r="D270" s="176">
        <v>1122</v>
      </c>
      <c r="E270" s="177">
        <v>41845</v>
      </c>
      <c r="F270" s="93" t="s">
        <v>114</v>
      </c>
      <c r="G270" s="257" t="s">
        <v>909</v>
      </c>
      <c r="H270" s="210">
        <v>162556</v>
      </c>
      <c r="I270" s="210">
        <v>162556</v>
      </c>
      <c r="J270" s="210">
        <v>0</v>
      </c>
      <c r="K270" s="106" t="s">
        <v>275</v>
      </c>
      <c r="L270" s="230"/>
    </row>
    <row r="271" spans="1:12" s="6" customFormat="1" ht="42" customHeight="1">
      <c r="A271" s="47">
        <v>11</v>
      </c>
      <c r="B271" s="175" t="s">
        <v>910</v>
      </c>
      <c r="C271" s="138">
        <v>42072</v>
      </c>
      <c r="D271" s="175">
        <v>1017</v>
      </c>
      <c r="E271" s="138">
        <v>42192</v>
      </c>
      <c r="F271" s="93" t="s">
        <v>278</v>
      </c>
      <c r="G271" s="256" t="s">
        <v>911</v>
      </c>
      <c r="H271" s="209">
        <v>70000</v>
      </c>
      <c r="I271" s="209">
        <v>70000</v>
      </c>
      <c r="J271" s="210" t="s">
        <v>891</v>
      </c>
      <c r="K271" s="106" t="s">
        <v>275</v>
      </c>
      <c r="L271" s="229"/>
    </row>
    <row r="272" spans="1:12" s="6" customFormat="1" ht="44.25" customHeight="1">
      <c r="A272" s="47">
        <v>12</v>
      </c>
      <c r="B272" s="175" t="s">
        <v>912</v>
      </c>
      <c r="C272" s="138">
        <v>42215</v>
      </c>
      <c r="D272" s="175">
        <v>1233</v>
      </c>
      <c r="E272" s="138">
        <v>42254</v>
      </c>
      <c r="F272" s="93" t="s">
        <v>278</v>
      </c>
      <c r="G272" s="256" t="s">
        <v>913</v>
      </c>
      <c r="H272" s="209">
        <v>235125</v>
      </c>
      <c r="I272" s="209">
        <v>235125</v>
      </c>
      <c r="J272" s="209" t="s">
        <v>891</v>
      </c>
      <c r="K272" s="106" t="s">
        <v>275</v>
      </c>
      <c r="L272" s="229"/>
    </row>
    <row r="273" spans="1:12" s="6" customFormat="1" ht="37.5" customHeight="1">
      <c r="A273" s="47">
        <v>13</v>
      </c>
      <c r="B273" s="175" t="s">
        <v>914</v>
      </c>
      <c r="C273" s="138">
        <v>42248</v>
      </c>
      <c r="D273" s="175">
        <v>386</v>
      </c>
      <c r="E273" s="138">
        <v>42360</v>
      </c>
      <c r="F273" s="275" t="s">
        <v>125</v>
      </c>
      <c r="G273" s="256" t="s">
        <v>915</v>
      </c>
      <c r="H273" s="209">
        <v>16624</v>
      </c>
      <c r="I273" s="209" t="s">
        <v>891</v>
      </c>
      <c r="J273" s="209">
        <v>16624</v>
      </c>
      <c r="K273" s="106" t="s">
        <v>268</v>
      </c>
      <c r="L273" s="229" t="s">
        <v>916</v>
      </c>
    </row>
    <row r="274" spans="1:12" s="6" customFormat="1" ht="39" customHeight="1">
      <c r="A274" s="47">
        <v>14</v>
      </c>
      <c r="B274" s="175" t="s">
        <v>917</v>
      </c>
      <c r="C274" s="138">
        <v>41148</v>
      </c>
      <c r="D274" s="175">
        <v>194</v>
      </c>
      <c r="E274" s="138">
        <v>42310</v>
      </c>
      <c r="F274" s="93" t="s">
        <v>104</v>
      </c>
      <c r="G274" s="256" t="s">
        <v>918</v>
      </c>
      <c r="H274" s="209">
        <v>1942947</v>
      </c>
      <c r="I274" s="209"/>
      <c r="J274" s="209">
        <v>1942947</v>
      </c>
      <c r="K274" s="106" t="s">
        <v>268</v>
      </c>
      <c r="L274" s="231" t="s">
        <v>892</v>
      </c>
    </row>
    <row r="275" spans="1:12" s="6" customFormat="1" ht="39.75" customHeight="1">
      <c r="A275" s="47">
        <v>15</v>
      </c>
      <c r="B275" s="175" t="s">
        <v>919</v>
      </c>
      <c r="C275" s="138">
        <v>42048</v>
      </c>
      <c r="D275" s="175">
        <v>283</v>
      </c>
      <c r="E275" s="138">
        <v>42340</v>
      </c>
      <c r="F275" s="275" t="s">
        <v>125</v>
      </c>
      <c r="G275" s="256" t="s">
        <v>920</v>
      </c>
      <c r="H275" s="209">
        <v>23733</v>
      </c>
      <c r="I275" s="209"/>
      <c r="J275" s="209">
        <v>23733</v>
      </c>
      <c r="K275" s="106" t="s">
        <v>268</v>
      </c>
      <c r="L275" s="231" t="s">
        <v>892</v>
      </c>
    </row>
    <row r="276" spans="1:12" s="6" customFormat="1" ht="44.25" customHeight="1">
      <c r="A276" s="47">
        <v>16</v>
      </c>
      <c r="B276" s="175" t="s">
        <v>921</v>
      </c>
      <c r="C276" s="138">
        <v>42153</v>
      </c>
      <c r="D276" s="175">
        <v>8</v>
      </c>
      <c r="E276" s="138">
        <v>42279</v>
      </c>
      <c r="F276" s="93" t="s">
        <v>281</v>
      </c>
      <c r="G276" s="256" t="s">
        <v>922</v>
      </c>
      <c r="H276" s="209">
        <v>157019</v>
      </c>
      <c r="I276" s="209"/>
      <c r="J276" s="209">
        <v>157019</v>
      </c>
      <c r="K276" s="106" t="s">
        <v>268</v>
      </c>
      <c r="L276" s="231" t="s">
        <v>892</v>
      </c>
    </row>
    <row r="277" spans="1:12" s="6" customFormat="1" ht="46.5" customHeight="1">
      <c r="A277" s="47">
        <v>17</v>
      </c>
      <c r="B277" s="175" t="s">
        <v>923</v>
      </c>
      <c r="C277" s="138">
        <v>41999</v>
      </c>
      <c r="D277" s="175">
        <v>103</v>
      </c>
      <c r="E277" s="138">
        <v>42279</v>
      </c>
      <c r="F277" s="93" t="s">
        <v>278</v>
      </c>
      <c r="G277" s="256" t="s">
        <v>924</v>
      </c>
      <c r="H277" s="209">
        <v>158411</v>
      </c>
      <c r="I277" s="209"/>
      <c r="J277" s="209">
        <v>158411</v>
      </c>
      <c r="K277" s="106" t="s">
        <v>268</v>
      </c>
      <c r="L277" s="231" t="s">
        <v>892</v>
      </c>
    </row>
    <row r="278" spans="1:12" s="6" customFormat="1" ht="48" customHeight="1">
      <c r="A278" s="47">
        <v>18</v>
      </c>
      <c r="B278" s="175" t="s">
        <v>925</v>
      </c>
      <c r="C278" s="138">
        <v>42075</v>
      </c>
      <c r="D278" s="175">
        <v>884</v>
      </c>
      <c r="E278" s="138">
        <v>42158</v>
      </c>
      <c r="F278" s="93" t="s">
        <v>281</v>
      </c>
      <c r="G278" s="256" t="s">
        <v>926</v>
      </c>
      <c r="H278" s="209">
        <v>51170</v>
      </c>
      <c r="I278" s="209">
        <v>11017</v>
      </c>
      <c r="J278" s="209">
        <v>40153</v>
      </c>
      <c r="K278" s="106" t="s">
        <v>268</v>
      </c>
      <c r="L278" s="229" t="s">
        <v>916</v>
      </c>
    </row>
    <row r="279" spans="1:12" s="6" customFormat="1" ht="49.5" customHeight="1">
      <c r="A279" s="47">
        <v>19</v>
      </c>
      <c r="B279" s="175" t="s">
        <v>927</v>
      </c>
      <c r="C279" s="138">
        <v>42221</v>
      </c>
      <c r="D279" s="175">
        <v>443</v>
      </c>
      <c r="E279" s="138">
        <v>42383</v>
      </c>
      <c r="F279" s="93" t="s">
        <v>278</v>
      </c>
      <c r="G279" s="256" t="s">
        <v>928</v>
      </c>
      <c r="H279" s="209">
        <v>130615</v>
      </c>
      <c r="I279" s="209" t="s">
        <v>891</v>
      </c>
      <c r="J279" s="209">
        <v>130615</v>
      </c>
      <c r="K279" s="106" t="s">
        <v>268</v>
      </c>
      <c r="L279" s="229" t="s">
        <v>916</v>
      </c>
    </row>
    <row r="280" spans="1:12" s="6" customFormat="1" ht="45.75" customHeight="1">
      <c r="A280" s="47">
        <v>20</v>
      </c>
      <c r="B280" s="175" t="s">
        <v>929</v>
      </c>
      <c r="C280" s="138">
        <v>42233</v>
      </c>
      <c r="D280" s="175">
        <v>444</v>
      </c>
      <c r="E280" s="138">
        <v>42383</v>
      </c>
      <c r="F280" s="93" t="s">
        <v>278</v>
      </c>
      <c r="G280" s="256" t="s">
        <v>930</v>
      </c>
      <c r="H280" s="209">
        <v>388698</v>
      </c>
      <c r="I280" s="209"/>
      <c r="J280" s="209">
        <v>388698</v>
      </c>
      <c r="K280" s="106" t="s">
        <v>268</v>
      </c>
      <c r="L280" s="229" t="s">
        <v>916</v>
      </c>
    </row>
    <row r="281" spans="1:12" s="6" customFormat="1" ht="46.5" customHeight="1">
      <c r="A281" s="47">
        <v>21</v>
      </c>
      <c r="B281" s="175" t="s">
        <v>931</v>
      </c>
      <c r="C281" s="138">
        <v>42339</v>
      </c>
      <c r="D281" s="175">
        <v>448</v>
      </c>
      <c r="E281" s="138">
        <v>42383</v>
      </c>
      <c r="F281" s="93" t="s">
        <v>278</v>
      </c>
      <c r="G281" s="256" t="s">
        <v>932</v>
      </c>
      <c r="H281" s="209">
        <v>726196</v>
      </c>
      <c r="I281" s="209"/>
      <c r="J281" s="209">
        <v>726196</v>
      </c>
      <c r="K281" s="106" t="s">
        <v>268</v>
      </c>
      <c r="L281" s="229" t="s">
        <v>916</v>
      </c>
    </row>
    <row r="282" spans="1:12" s="6" customFormat="1" ht="47.25" customHeight="1">
      <c r="A282" s="47">
        <v>22</v>
      </c>
      <c r="B282" s="175" t="s">
        <v>933</v>
      </c>
      <c r="C282" s="138">
        <v>42339</v>
      </c>
      <c r="D282" s="175">
        <v>447</v>
      </c>
      <c r="E282" s="138">
        <v>42383</v>
      </c>
      <c r="F282" s="93" t="s">
        <v>278</v>
      </c>
      <c r="G282" s="256" t="s">
        <v>934</v>
      </c>
      <c r="H282" s="209">
        <v>588393</v>
      </c>
      <c r="I282" s="209"/>
      <c r="J282" s="209">
        <v>588393</v>
      </c>
      <c r="K282" s="106" t="s">
        <v>268</v>
      </c>
      <c r="L282" s="229" t="s">
        <v>916</v>
      </c>
    </row>
    <row r="283" spans="1:12" s="6" customFormat="1" ht="44.25" customHeight="1">
      <c r="A283" s="47">
        <v>23</v>
      </c>
      <c r="B283" s="175" t="s">
        <v>935</v>
      </c>
      <c r="C283" s="138">
        <v>42339</v>
      </c>
      <c r="D283" s="175">
        <v>449</v>
      </c>
      <c r="E283" s="138">
        <v>42383</v>
      </c>
      <c r="F283" s="93" t="s">
        <v>278</v>
      </c>
      <c r="G283" s="256" t="s">
        <v>936</v>
      </c>
      <c r="H283" s="209">
        <v>705127</v>
      </c>
      <c r="I283" s="209"/>
      <c r="J283" s="209">
        <v>705127</v>
      </c>
      <c r="K283" s="106" t="s">
        <v>268</v>
      </c>
      <c r="L283" s="229" t="s">
        <v>916</v>
      </c>
    </row>
    <row r="284" spans="1:12" s="6" customFormat="1" ht="41.25" customHeight="1">
      <c r="A284" s="47">
        <v>24</v>
      </c>
      <c r="B284" s="178" t="s">
        <v>937</v>
      </c>
      <c r="C284" s="174">
        <v>40977</v>
      </c>
      <c r="D284" s="178">
        <v>21</v>
      </c>
      <c r="E284" s="174">
        <v>41179</v>
      </c>
      <c r="F284" s="93" t="s">
        <v>281</v>
      </c>
      <c r="G284" s="258" t="s">
        <v>938</v>
      </c>
      <c r="H284" s="196">
        <v>74840</v>
      </c>
      <c r="I284" s="196"/>
      <c r="J284" s="196">
        <f aca="true" t="shared" si="6" ref="J284:J310">H284-I284</f>
        <v>74840</v>
      </c>
      <c r="K284" s="106" t="s">
        <v>268</v>
      </c>
      <c r="L284" s="155" t="s">
        <v>892</v>
      </c>
    </row>
    <row r="285" spans="1:12" s="6" customFormat="1" ht="42.75" customHeight="1">
      <c r="A285" s="47">
        <v>25</v>
      </c>
      <c r="B285" s="178" t="s">
        <v>939</v>
      </c>
      <c r="C285" s="174">
        <v>39079</v>
      </c>
      <c r="D285" s="178">
        <v>56</v>
      </c>
      <c r="E285" s="174">
        <v>39741</v>
      </c>
      <c r="F285" s="93" t="s">
        <v>281</v>
      </c>
      <c r="G285" s="258" t="s">
        <v>940</v>
      </c>
      <c r="H285" s="196">
        <v>5275</v>
      </c>
      <c r="I285" s="196"/>
      <c r="J285" s="196">
        <f t="shared" si="6"/>
        <v>5275</v>
      </c>
      <c r="K285" s="106" t="s">
        <v>268</v>
      </c>
      <c r="L285" s="155" t="s">
        <v>892</v>
      </c>
    </row>
    <row r="286" spans="1:12" s="6" customFormat="1" ht="40.5" customHeight="1">
      <c r="A286" s="47">
        <v>26</v>
      </c>
      <c r="B286" s="178" t="s">
        <v>941</v>
      </c>
      <c r="C286" s="174">
        <v>40800</v>
      </c>
      <c r="D286" s="178">
        <v>288</v>
      </c>
      <c r="E286" s="174">
        <v>40948</v>
      </c>
      <c r="F286" s="93" t="s">
        <v>281</v>
      </c>
      <c r="G286" s="258" t="s">
        <v>942</v>
      </c>
      <c r="H286" s="196">
        <v>26611</v>
      </c>
      <c r="I286" s="196"/>
      <c r="J286" s="196">
        <f t="shared" si="6"/>
        <v>26611</v>
      </c>
      <c r="K286" s="106" t="s">
        <v>268</v>
      </c>
      <c r="L286" s="155" t="s">
        <v>892</v>
      </c>
    </row>
    <row r="287" spans="1:12" s="6" customFormat="1" ht="41.25" customHeight="1">
      <c r="A287" s="47">
        <v>27</v>
      </c>
      <c r="B287" s="178" t="s">
        <v>943</v>
      </c>
      <c r="C287" s="174">
        <v>40977</v>
      </c>
      <c r="D287" s="178">
        <v>17</v>
      </c>
      <c r="E287" s="174">
        <v>41179</v>
      </c>
      <c r="F287" s="93" t="s">
        <v>281</v>
      </c>
      <c r="G287" s="258" t="s">
        <v>944</v>
      </c>
      <c r="H287" s="196">
        <v>12133</v>
      </c>
      <c r="I287" s="196"/>
      <c r="J287" s="196">
        <f t="shared" si="6"/>
        <v>12133</v>
      </c>
      <c r="K287" s="106" t="s">
        <v>268</v>
      </c>
      <c r="L287" s="155" t="s">
        <v>892</v>
      </c>
    </row>
    <row r="288" spans="1:12" s="6" customFormat="1" ht="42.75" customHeight="1">
      <c r="A288" s="47">
        <v>28</v>
      </c>
      <c r="B288" s="178" t="s">
        <v>945</v>
      </c>
      <c r="C288" s="174">
        <v>40998</v>
      </c>
      <c r="D288" s="178">
        <v>27</v>
      </c>
      <c r="E288" s="174">
        <v>41179</v>
      </c>
      <c r="F288" s="93" t="s">
        <v>281</v>
      </c>
      <c r="G288" s="258" t="s">
        <v>946</v>
      </c>
      <c r="H288" s="196">
        <v>14575</v>
      </c>
      <c r="I288" s="196"/>
      <c r="J288" s="196">
        <f t="shared" si="6"/>
        <v>14575</v>
      </c>
      <c r="K288" s="106" t="s">
        <v>268</v>
      </c>
      <c r="L288" s="155" t="s">
        <v>892</v>
      </c>
    </row>
    <row r="289" spans="1:12" s="6" customFormat="1" ht="45" customHeight="1">
      <c r="A289" s="47">
        <v>29</v>
      </c>
      <c r="B289" s="178" t="s">
        <v>947</v>
      </c>
      <c r="C289" s="174">
        <v>40975</v>
      </c>
      <c r="D289" s="178">
        <v>18</v>
      </c>
      <c r="E289" s="174">
        <v>41179</v>
      </c>
      <c r="F289" s="93" t="s">
        <v>281</v>
      </c>
      <c r="G289" s="258" t="s">
        <v>948</v>
      </c>
      <c r="H289" s="196">
        <v>5070</v>
      </c>
      <c r="I289" s="196"/>
      <c r="J289" s="196">
        <f t="shared" si="6"/>
        <v>5070</v>
      </c>
      <c r="K289" s="106" t="s">
        <v>268</v>
      </c>
      <c r="L289" s="155" t="s">
        <v>892</v>
      </c>
    </row>
    <row r="290" spans="1:12" s="6" customFormat="1" ht="48" customHeight="1">
      <c r="A290" s="47">
        <v>30</v>
      </c>
      <c r="B290" s="178" t="s">
        <v>949</v>
      </c>
      <c r="C290" s="174">
        <v>40506</v>
      </c>
      <c r="D290" s="178">
        <v>584</v>
      </c>
      <c r="E290" s="174">
        <v>40661</v>
      </c>
      <c r="F290" s="93" t="s">
        <v>281</v>
      </c>
      <c r="G290" s="258" t="s">
        <v>950</v>
      </c>
      <c r="H290" s="196">
        <v>31088</v>
      </c>
      <c r="I290" s="196"/>
      <c r="J290" s="196">
        <f t="shared" si="6"/>
        <v>31088</v>
      </c>
      <c r="K290" s="106" t="s">
        <v>268</v>
      </c>
      <c r="L290" s="155" t="s">
        <v>892</v>
      </c>
    </row>
    <row r="291" spans="1:12" s="6" customFormat="1" ht="46.5" customHeight="1">
      <c r="A291" s="47">
        <v>31</v>
      </c>
      <c r="B291" s="178" t="s">
        <v>951</v>
      </c>
      <c r="C291" s="174">
        <v>39112</v>
      </c>
      <c r="D291" s="178">
        <v>52</v>
      </c>
      <c r="E291" s="174">
        <v>39741</v>
      </c>
      <c r="F291" s="93" t="s">
        <v>281</v>
      </c>
      <c r="G291" s="258" t="s">
        <v>952</v>
      </c>
      <c r="H291" s="196">
        <v>9485</v>
      </c>
      <c r="I291" s="196"/>
      <c r="J291" s="196">
        <f t="shared" si="6"/>
        <v>9485</v>
      </c>
      <c r="K291" s="106" t="s">
        <v>268</v>
      </c>
      <c r="L291" s="155" t="s">
        <v>892</v>
      </c>
    </row>
    <row r="292" spans="1:12" s="6" customFormat="1" ht="45" customHeight="1">
      <c r="A292" s="47">
        <v>32</v>
      </c>
      <c r="B292" s="178" t="s">
        <v>953</v>
      </c>
      <c r="C292" s="174">
        <v>39112</v>
      </c>
      <c r="D292" s="178">
        <v>51</v>
      </c>
      <c r="E292" s="174">
        <v>39741</v>
      </c>
      <c r="F292" s="93" t="s">
        <v>281</v>
      </c>
      <c r="G292" s="258" t="s">
        <v>954</v>
      </c>
      <c r="H292" s="196">
        <v>5532</v>
      </c>
      <c r="I292" s="196"/>
      <c r="J292" s="196">
        <f t="shared" si="6"/>
        <v>5532</v>
      </c>
      <c r="K292" s="106" t="s">
        <v>268</v>
      </c>
      <c r="L292" s="155" t="s">
        <v>892</v>
      </c>
    </row>
    <row r="293" spans="1:12" s="6" customFormat="1" ht="43.5" customHeight="1">
      <c r="A293" s="47">
        <v>33</v>
      </c>
      <c r="B293" s="178" t="s">
        <v>955</v>
      </c>
      <c r="C293" s="174">
        <v>36181</v>
      </c>
      <c r="D293" s="178">
        <v>147</v>
      </c>
      <c r="E293" s="174">
        <v>36333</v>
      </c>
      <c r="F293" s="93" t="s">
        <v>281</v>
      </c>
      <c r="G293" s="258" t="s">
        <v>956</v>
      </c>
      <c r="H293" s="196">
        <v>16353</v>
      </c>
      <c r="I293" s="196"/>
      <c r="J293" s="196">
        <f t="shared" si="6"/>
        <v>16353</v>
      </c>
      <c r="K293" s="106" t="s">
        <v>268</v>
      </c>
      <c r="L293" s="155" t="s">
        <v>897</v>
      </c>
    </row>
    <row r="294" spans="1:12" s="6" customFormat="1" ht="38.25" customHeight="1">
      <c r="A294" s="47">
        <v>34</v>
      </c>
      <c r="B294" s="178" t="s">
        <v>957</v>
      </c>
      <c r="C294" s="174">
        <v>41764</v>
      </c>
      <c r="D294" s="178">
        <v>1180</v>
      </c>
      <c r="E294" s="174">
        <v>41864</v>
      </c>
      <c r="F294" s="275" t="s">
        <v>125</v>
      </c>
      <c r="G294" s="258" t="s">
        <v>958</v>
      </c>
      <c r="H294" s="196">
        <v>31819</v>
      </c>
      <c r="I294" s="196"/>
      <c r="J294" s="196">
        <f t="shared" si="6"/>
        <v>31819</v>
      </c>
      <c r="K294" s="106" t="s">
        <v>268</v>
      </c>
      <c r="L294" s="155" t="s">
        <v>897</v>
      </c>
    </row>
    <row r="295" spans="1:12" s="6" customFormat="1" ht="45.75" customHeight="1">
      <c r="A295" s="47">
        <v>35</v>
      </c>
      <c r="B295" s="178" t="s">
        <v>959</v>
      </c>
      <c r="C295" s="174">
        <v>41683</v>
      </c>
      <c r="D295" s="178">
        <v>758</v>
      </c>
      <c r="E295" s="174">
        <v>41764</v>
      </c>
      <c r="F295" s="275" t="s">
        <v>125</v>
      </c>
      <c r="G295" s="258" t="s">
        <v>960</v>
      </c>
      <c r="H295" s="196">
        <v>7472</v>
      </c>
      <c r="I295" s="196"/>
      <c r="J295" s="196">
        <f t="shared" si="6"/>
        <v>7472</v>
      </c>
      <c r="K295" s="106" t="s">
        <v>268</v>
      </c>
      <c r="L295" s="155" t="s">
        <v>897</v>
      </c>
    </row>
    <row r="296" spans="1:12" s="6" customFormat="1" ht="49.5" customHeight="1">
      <c r="A296" s="47">
        <v>36</v>
      </c>
      <c r="B296" s="178" t="s">
        <v>961</v>
      </c>
      <c r="C296" s="174">
        <v>41744</v>
      </c>
      <c r="D296" s="178">
        <v>1157</v>
      </c>
      <c r="E296" s="174">
        <v>41852</v>
      </c>
      <c r="F296" s="93" t="s">
        <v>278</v>
      </c>
      <c r="G296" s="258" t="s">
        <v>962</v>
      </c>
      <c r="H296" s="196">
        <v>176334</v>
      </c>
      <c r="I296" s="196"/>
      <c r="J296" s="196">
        <f t="shared" si="6"/>
        <v>176334</v>
      </c>
      <c r="K296" s="106" t="s">
        <v>268</v>
      </c>
      <c r="L296" s="155" t="s">
        <v>897</v>
      </c>
    </row>
    <row r="297" spans="1:12" s="6" customFormat="1" ht="45" customHeight="1">
      <c r="A297" s="47">
        <v>37</v>
      </c>
      <c r="B297" s="178" t="s">
        <v>963</v>
      </c>
      <c r="C297" s="174">
        <v>41932</v>
      </c>
      <c r="D297" s="178">
        <v>886</v>
      </c>
      <c r="E297" s="174">
        <v>42158</v>
      </c>
      <c r="F297" s="93" t="s">
        <v>281</v>
      </c>
      <c r="G297" s="258" t="s">
        <v>962</v>
      </c>
      <c r="H297" s="196">
        <v>340389</v>
      </c>
      <c r="I297" s="196"/>
      <c r="J297" s="196">
        <f t="shared" si="6"/>
        <v>340389</v>
      </c>
      <c r="K297" s="106" t="s">
        <v>268</v>
      </c>
      <c r="L297" s="155" t="s">
        <v>897</v>
      </c>
    </row>
    <row r="298" spans="1:12" s="6" customFormat="1" ht="45.75" customHeight="1">
      <c r="A298" s="47">
        <v>38</v>
      </c>
      <c r="B298" s="178" t="s">
        <v>964</v>
      </c>
      <c r="C298" s="174">
        <v>42170</v>
      </c>
      <c r="D298" s="178">
        <v>1072</v>
      </c>
      <c r="E298" s="174">
        <v>42207</v>
      </c>
      <c r="F298" s="93" t="s">
        <v>278</v>
      </c>
      <c r="G298" s="258" t="s">
        <v>958</v>
      </c>
      <c r="H298" s="196">
        <v>132732</v>
      </c>
      <c r="I298" s="196"/>
      <c r="J298" s="196">
        <f t="shared" si="6"/>
        <v>132732</v>
      </c>
      <c r="K298" s="106" t="s">
        <v>268</v>
      </c>
      <c r="L298" s="155" t="s">
        <v>892</v>
      </c>
    </row>
    <row r="299" spans="1:12" s="6" customFormat="1" ht="45" customHeight="1">
      <c r="A299" s="47">
        <v>39</v>
      </c>
      <c r="B299" s="178" t="s">
        <v>965</v>
      </c>
      <c r="C299" s="174">
        <v>42339</v>
      </c>
      <c r="D299" s="178">
        <v>438</v>
      </c>
      <c r="E299" s="174">
        <v>42383</v>
      </c>
      <c r="F299" s="93" t="s">
        <v>278</v>
      </c>
      <c r="G299" s="258" t="s">
        <v>966</v>
      </c>
      <c r="H299" s="196">
        <v>371875</v>
      </c>
      <c r="I299" s="196"/>
      <c r="J299" s="196">
        <f t="shared" si="6"/>
        <v>371875</v>
      </c>
      <c r="K299" s="106" t="s">
        <v>268</v>
      </c>
      <c r="L299" s="155" t="s">
        <v>892</v>
      </c>
    </row>
    <row r="300" spans="1:12" s="6" customFormat="1" ht="43.5" customHeight="1">
      <c r="A300" s="47">
        <v>40</v>
      </c>
      <c r="B300" s="178" t="s">
        <v>967</v>
      </c>
      <c r="C300" s="174">
        <v>42340</v>
      </c>
      <c r="D300" s="178">
        <v>441</v>
      </c>
      <c r="E300" s="174">
        <v>42383</v>
      </c>
      <c r="F300" s="93" t="s">
        <v>278</v>
      </c>
      <c r="G300" s="258" t="s">
        <v>968</v>
      </c>
      <c r="H300" s="196">
        <v>367730</v>
      </c>
      <c r="I300" s="196"/>
      <c r="J300" s="196">
        <f t="shared" si="6"/>
        <v>367730</v>
      </c>
      <c r="K300" s="106" t="s">
        <v>268</v>
      </c>
      <c r="L300" s="155" t="s">
        <v>892</v>
      </c>
    </row>
    <row r="301" spans="1:12" s="6" customFormat="1" ht="42" customHeight="1">
      <c r="A301" s="47">
        <v>41</v>
      </c>
      <c r="B301" s="178" t="s">
        <v>969</v>
      </c>
      <c r="C301" s="174">
        <v>42340</v>
      </c>
      <c r="D301" s="178">
        <v>446</v>
      </c>
      <c r="E301" s="174">
        <v>42383</v>
      </c>
      <c r="F301" s="93" t="s">
        <v>278</v>
      </c>
      <c r="G301" s="258" t="s">
        <v>970</v>
      </c>
      <c r="H301" s="196">
        <v>313162</v>
      </c>
      <c r="I301" s="196"/>
      <c r="J301" s="196">
        <f t="shared" si="6"/>
        <v>313162</v>
      </c>
      <c r="K301" s="106" t="s">
        <v>268</v>
      </c>
      <c r="L301" s="155" t="s">
        <v>892</v>
      </c>
    </row>
    <row r="302" spans="1:12" s="6" customFormat="1" ht="42.75" customHeight="1">
      <c r="A302" s="47">
        <v>42</v>
      </c>
      <c r="B302" s="178" t="s">
        <v>971</v>
      </c>
      <c r="C302" s="174">
        <v>42340</v>
      </c>
      <c r="D302" s="178">
        <v>439</v>
      </c>
      <c r="E302" s="174">
        <v>42383</v>
      </c>
      <c r="F302" s="93" t="s">
        <v>278</v>
      </c>
      <c r="G302" s="258" t="s">
        <v>972</v>
      </c>
      <c r="H302" s="196">
        <v>242423</v>
      </c>
      <c r="I302" s="196"/>
      <c r="J302" s="196">
        <f t="shared" si="6"/>
        <v>242423</v>
      </c>
      <c r="K302" s="106" t="s">
        <v>268</v>
      </c>
      <c r="L302" s="155" t="s">
        <v>892</v>
      </c>
    </row>
    <row r="303" spans="1:12" s="6" customFormat="1" ht="41.25" customHeight="1">
      <c r="A303" s="47">
        <v>43</v>
      </c>
      <c r="B303" s="178" t="s">
        <v>973</v>
      </c>
      <c r="C303" s="174">
        <v>42342</v>
      </c>
      <c r="D303" s="178">
        <v>442</v>
      </c>
      <c r="E303" s="174">
        <v>42383</v>
      </c>
      <c r="F303" s="93" t="s">
        <v>278</v>
      </c>
      <c r="G303" s="258" t="s">
        <v>974</v>
      </c>
      <c r="H303" s="196">
        <v>643234</v>
      </c>
      <c r="I303" s="196"/>
      <c r="J303" s="196">
        <f t="shared" si="6"/>
        <v>643234</v>
      </c>
      <c r="K303" s="106" t="s">
        <v>268</v>
      </c>
      <c r="L303" s="155" t="s">
        <v>892</v>
      </c>
    </row>
    <row r="304" spans="1:12" s="6" customFormat="1" ht="47.25" customHeight="1">
      <c r="A304" s="47">
        <v>44</v>
      </c>
      <c r="B304" s="178" t="s">
        <v>975</v>
      </c>
      <c r="C304" s="174">
        <v>42342</v>
      </c>
      <c r="D304" s="178">
        <v>445</v>
      </c>
      <c r="E304" s="174">
        <v>42383</v>
      </c>
      <c r="F304" s="93" t="s">
        <v>278</v>
      </c>
      <c r="G304" s="258" t="s">
        <v>976</v>
      </c>
      <c r="H304" s="196">
        <v>35173</v>
      </c>
      <c r="I304" s="196"/>
      <c r="J304" s="196">
        <f t="shared" si="6"/>
        <v>35173</v>
      </c>
      <c r="K304" s="106" t="s">
        <v>268</v>
      </c>
      <c r="L304" s="155" t="s">
        <v>892</v>
      </c>
    </row>
    <row r="305" spans="1:12" s="6" customFormat="1" ht="43.5" customHeight="1">
      <c r="A305" s="47">
        <v>45</v>
      </c>
      <c r="B305" s="178" t="s">
        <v>977</v>
      </c>
      <c r="C305" s="174">
        <v>42254</v>
      </c>
      <c r="D305" s="178">
        <v>440</v>
      </c>
      <c r="E305" s="174">
        <v>42383</v>
      </c>
      <c r="F305" s="93" t="s">
        <v>278</v>
      </c>
      <c r="G305" s="258" t="s">
        <v>978</v>
      </c>
      <c r="H305" s="196">
        <v>313375</v>
      </c>
      <c r="I305" s="196">
        <v>42389</v>
      </c>
      <c r="J305" s="196">
        <f t="shared" si="6"/>
        <v>270986</v>
      </c>
      <c r="K305" s="106" t="s">
        <v>268</v>
      </c>
      <c r="L305" s="155" t="s">
        <v>979</v>
      </c>
    </row>
    <row r="306" spans="1:12" s="6" customFormat="1" ht="38.25" customHeight="1">
      <c r="A306" s="47">
        <v>46</v>
      </c>
      <c r="B306" s="178" t="s">
        <v>980</v>
      </c>
      <c r="C306" s="174">
        <v>42221</v>
      </c>
      <c r="D306" s="178">
        <v>536</v>
      </c>
      <c r="E306" s="174">
        <v>42431</v>
      </c>
      <c r="F306" s="93" t="s">
        <v>284</v>
      </c>
      <c r="G306" s="258" t="s">
        <v>981</v>
      </c>
      <c r="H306" s="196">
        <v>234178</v>
      </c>
      <c r="I306" s="196"/>
      <c r="J306" s="196">
        <f t="shared" si="6"/>
        <v>234178</v>
      </c>
      <c r="K306" s="106" t="s">
        <v>268</v>
      </c>
      <c r="L306" s="155" t="s">
        <v>892</v>
      </c>
    </row>
    <row r="307" spans="1:12" s="6" customFormat="1" ht="39.75" customHeight="1">
      <c r="A307" s="47">
        <v>47</v>
      </c>
      <c r="B307" s="178" t="s">
        <v>982</v>
      </c>
      <c r="C307" s="174">
        <v>39212</v>
      </c>
      <c r="D307" s="178">
        <v>792</v>
      </c>
      <c r="E307" s="174">
        <v>39387</v>
      </c>
      <c r="F307" s="93" t="s">
        <v>281</v>
      </c>
      <c r="G307" s="258" t="s">
        <v>983</v>
      </c>
      <c r="H307" s="196">
        <v>8673</v>
      </c>
      <c r="I307" s="196">
        <v>0</v>
      </c>
      <c r="J307" s="196">
        <f t="shared" si="6"/>
        <v>8673</v>
      </c>
      <c r="K307" s="106" t="s">
        <v>268</v>
      </c>
      <c r="L307" s="155" t="s">
        <v>897</v>
      </c>
    </row>
    <row r="308" spans="1:12" s="6" customFormat="1" ht="41.25" customHeight="1">
      <c r="A308" s="47">
        <v>48</v>
      </c>
      <c r="B308" s="178" t="s">
        <v>984</v>
      </c>
      <c r="C308" s="174">
        <v>41080</v>
      </c>
      <c r="D308" s="178">
        <v>459</v>
      </c>
      <c r="E308" s="174">
        <v>42389</v>
      </c>
      <c r="F308" s="93" t="s">
        <v>105</v>
      </c>
      <c r="G308" s="258" t="s">
        <v>985</v>
      </c>
      <c r="H308" s="196">
        <v>411987</v>
      </c>
      <c r="I308" s="196">
        <v>0</v>
      </c>
      <c r="J308" s="196">
        <f t="shared" si="6"/>
        <v>411987</v>
      </c>
      <c r="K308" s="106" t="s">
        <v>268</v>
      </c>
      <c r="L308" s="155" t="s">
        <v>892</v>
      </c>
    </row>
    <row r="309" spans="1:12" s="6" customFormat="1" ht="36" customHeight="1">
      <c r="A309" s="47">
        <v>49</v>
      </c>
      <c r="B309" s="178" t="s">
        <v>986</v>
      </c>
      <c r="C309" s="174">
        <v>41544</v>
      </c>
      <c r="D309" s="178">
        <v>422</v>
      </c>
      <c r="E309" s="174">
        <v>41652</v>
      </c>
      <c r="F309" s="93" t="s">
        <v>318</v>
      </c>
      <c r="G309" s="258" t="s">
        <v>987</v>
      </c>
      <c r="H309" s="196">
        <v>1503381</v>
      </c>
      <c r="I309" s="196">
        <v>0</v>
      </c>
      <c r="J309" s="196">
        <f t="shared" si="6"/>
        <v>1503381</v>
      </c>
      <c r="K309" s="106" t="s">
        <v>268</v>
      </c>
      <c r="L309" s="155" t="s">
        <v>988</v>
      </c>
    </row>
    <row r="310" spans="1:12" s="6" customFormat="1" ht="42" customHeight="1">
      <c r="A310" s="47">
        <v>50</v>
      </c>
      <c r="B310" s="178" t="s">
        <v>989</v>
      </c>
      <c r="C310" s="174">
        <v>41388</v>
      </c>
      <c r="D310" s="178">
        <v>753</v>
      </c>
      <c r="E310" s="174">
        <v>41764</v>
      </c>
      <c r="F310" s="275" t="s">
        <v>125</v>
      </c>
      <c r="G310" s="258" t="s">
        <v>990</v>
      </c>
      <c r="H310" s="196">
        <v>100118</v>
      </c>
      <c r="I310" s="196">
        <v>0</v>
      </c>
      <c r="J310" s="196">
        <f t="shared" si="6"/>
        <v>100118</v>
      </c>
      <c r="K310" s="106" t="s">
        <v>268</v>
      </c>
      <c r="L310" s="155" t="s">
        <v>892</v>
      </c>
    </row>
    <row r="311" spans="1:12" s="6" customFormat="1" ht="42.75" customHeight="1">
      <c r="A311" s="47">
        <v>51</v>
      </c>
      <c r="B311" s="178" t="s">
        <v>991</v>
      </c>
      <c r="C311" s="174">
        <v>41953</v>
      </c>
      <c r="D311" s="178">
        <v>516</v>
      </c>
      <c r="E311" s="174">
        <v>42037</v>
      </c>
      <c r="F311" s="275" t="s">
        <v>125</v>
      </c>
      <c r="G311" s="258" t="s">
        <v>992</v>
      </c>
      <c r="H311" s="196">
        <v>7187</v>
      </c>
      <c r="I311" s="196">
        <v>0</v>
      </c>
      <c r="J311" s="196">
        <f>H311-I311</f>
        <v>7187</v>
      </c>
      <c r="K311" s="106" t="s">
        <v>268</v>
      </c>
      <c r="L311" s="155" t="s">
        <v>424</v>
      </c>
    </row>
    <row r="312" spans="1:12" s="6" customFormat="1" ht="39.75" customHeight="1">
      <c r="A312" s="47">
        <v>52</v>
      </c>
      <c r="B312" s="178" t="s">
        <v>993</v>
      </c>
      <c r="C312" s="174">
        <v>42240</v>
      </c>
      <c r="D312" s="178">
        <v>7</v>
      </c>
      <c r="E312" s="174">
        <v>42279</v>
      </c>
      <c r="F312" s="93" t="s">
        <v>281</v>
      </c>
      <c r="G312" s="258" t="s">
        <v>994</v>
      </c>
      <c r="H312" s="196">
        <v>55342</v>
      </c>
      <c r="I312" s="196">
        <v>0</v>
      </c>
      <c r="J312" s="196">
        <f>H312-I312</f>
        <v>55342</v>
      </c>
      <c r="K312" s="106" t="s">
        <v>268</v>
      </c>
      <c r="L312" s="155" t="s">
        <v>897</v>
      </c>
    </row>
    <row r="313" spans="1:12" s="6" customFormat="1" ht="40.5" customHeight="1">
      <c r="A313" s="47">
        <v>53</v>
      </c>
      <c r="B313" s="175" t="s">
        <v>906</v>
      </c>
      <c r="C313" s="138">
        <v>39114</v>
      </c>
      <c r="D313" s="175">
        <v>266</v>
      </c>
      <c r="E313" s="138">
        <v>39146</v>
      </c>
      <c r="F313" s="93" t="s">
        <v>281</v>
      </c>
      <c r="G313" s="256" t="s">
        <v>995</v>
      </c>
      <c r="H313" s="209">
        <v>6721</v>
      </c>
      <c r="I313" s="209" t="s">
        <v>891</v>
      </c>
      <c r="J313" s="209">
        <v>6721</v>
      </c>
      <c r="K313" s="106" t="s">
        <v>268</v>
      </c>
      <c r="L313" s="229" t="s">
        <v>897</v>
      </c>
    </row>
    <row r="314" spans="1:12" s="6" customFormat="1" ht="40.5" customHeight="1">
      <c r="A314" s="47">
        <v>54</v>
      </c>
      <c r="B314" s="175" t="s">
        <v>996</v>
      </c>
      <c r="C314" s="138">
        <v>40642</v>
      </c>
      <c r="D314" s="175">
        <v>23</v>
      </c>
      <c r="E314" s="138">
        <v>41179</v>
      </c>
      <c r="F314" s="93" t="s">
        <v>281</v>
      </c>
      <c r="G314" s="256" t="s">
        <v>997</v>
      </c>
      <c r="H314" s="209">
        <v>24152</v>
      </c>
      <c r="I314" s="209" t="s">
        <v>891</v>
      </c>
      <c r="J314" s="209">
        <v>24152</v>
      </c>
      <c r="K314" s="106" t="s">
        <v>268</v>
      </c>
      <c r="L314" s="229" t="s">
        <v>892</v>
      </c>
    </row>
    <row r="315" spans="1:12" s="6" customFormat="1" ht="42.75" customHeight="1">
      <c r="A315" s="47">
        <v>55</v>
      </c>
      <c r="B315" s="175" t="s">
        <v>998</v>
      </c>
      <c r="C315" s="138">
        <v>40547</v>
      </c>
      <c r="D315" s="175">
        <v>19</v>
      </c>
      <c r="E315" s="138">
        <v>41179</v>
      </c>
      <c r="F315" s="93" t="s">
        <v>281</v>
      </c>
      <c r="G315" s="256" t="s">
        <v>999</v>
      </c>
      <c r="H315" s="209">
        <v>27531</v>
      </c>
      <c r="I315" s="209">
        <v>27531</v>
      </c>
      <c r="J315" s="209" t="s">
        <v>891</v>
      </c>
      <c r="K315" s="106" t="s">
        <v>275</v>
      </c>
      <c r="L315" s="229"/>
    </row>
    <row r="316" spans="1:12" s="6" customFormat="1" ht="39" customHeight="1">
      <c r="A316" s="47">
        <v>56</v>
      </c>
      <c r="B316" s="175" t="s">
        <v>1000</v>
      </c>
      <c r="C316" s="138">
        <v>39177</v>
      </c>
      <c r="D316" s="175">
        <v>422</v>
      </c>
      <c r="E316" s="138">
        <v>39204</v>
      </c>
      <c r="F316" s="93" t="s">
        <v>281</v>
      </c>
      <c r="G316" s="256" t="s">
        <v>1001</v>
      </c>
      <c r="H316" s="209">
        <v>3042</v>
      </c>
      <c r="I316" s="209" t="s">
        <v>891</v>
      </c>
      <c r="J316" s="209">
        <v>3042</v>
      </c>
      <c r="K316" s="106" t="s">
        <v>268</v>
      </c>
      <c r="L316" s="229" t="s">
        <v>897</v>
      </c>
    </row>
    <row r="317" spans="1:12" s="6" customFormat="1" ht="36.75" customHeight="1">
      <c r="A317" s="47">
        <v>57</v>
      </c>
      <c r="B317" s="175" t="s">
        <v>1002</v>
      </c>
      <c r="C317" s="138">
        <v>39182</v>
      </c>
      <c r="D317" s="175">
        <v>424</v>
      </c>
      <c r="E317" s="138">
        <v>39204</v>
      </c>
      <c r="F317" s="93" t="s">
        <v>281</v>
      </c>
      <c r="G317" s="256" t="s">
        <v>1003</v>
      </c>
      <c r="H317" s="209">
        <v>10032</v>
      </c>
      <c r="I317" s="209" t="s">
        <v>891</v>
      </c>
      <c r="J317" s="209">
        <v>10032</v>
      </c>
      <c r="K317" s="106" t="s">
        <v>268</v>
      </c>
      <c r="L317" s="229" t="s">
        <v>892</v>
      </c>
    </row>
    <row r="318" spans="1:12" s="6" customFormat="1" ht="34.5" customHeight="1" thickBot="1">
      <c r="A318" s="101">
        <v>58</v>
      </c>
      <c r="B318" s="179" t="s">
        <v>1004</v>
      </c>
      <c r="C318" s="180">
        <v>39183</v>
      </c>
      <c r="D318" s="179">
        <v>428</v>
      </c>
      <c r="E318" s="180">
        <v>39204</v>
      </c>
      <c r="F318" s="276" t="s">
        <v>281</v>
      </c>
      <c r="G318" s="259" t="s">
        <v>1005</v>
      </c>
      <c r="H318" s="211">
        <v>9737</v>
      </c>
      <c r="I318" s="211" t="s">
        <v>891</v>
      </c>
      <c r="J318" s="211">
        <v>9737</v>
      </c>
      <c r="K318" s="108" t="s">
        <v>268</v>
      </c>
      <c r="L318" s="232" t="s">
        <v>892</v>
      </c>
    </row>
    <row r="319" spans="1:12" s="6" customFormat="1" ht="29.25" customHeight="1" thickTop="1">
      <c r="A319" s="117" t="s">
        <v>1028</v>
      </c>
      <c r="B319" s="327" t="s">
        <v>1027</v>
      </c>
      <c r="C319" s="328"/>
      <c r="D319" s="168"/>
      <c r="E319" s="167"/>
      <c r="F319" s="273"/>
      <c r="G319" s="247"/>
      <c r="H319" s="205"/>
      <c r="I319" s="205"/>
      <c r="J319" s="206"/>
      <c r="K319" s="218"/>
      <c r="L319" s="219"/>
    </row>
    <row r="320" spans="1:12" s="6" customFormat="1" ht="39" customHeight="1">
      <c r="A320" s="139">
        <v>1</v>
      </c>
      <c r="B320" s="140" t="s">
        <v>1006</v>
      </c>
      <c r="C320" s="110">
        <v>41872</v>
      </c>
      <c r="D320" s="141" t="s">
        <v>1007</v>
      </c>
      <c r="E320" s="110">
        <v>41989</v>
      </c>
      <c r="F320" s="118" t="s">
        <v>125</v>
      </c>
      <c r="G320" s="260" t="s">
        <v>1008</v>
      </c>
      <c r="H320" s="190">
        <v>36736</v>
      </c>
      <c r="I320" s="190">
        <v>12000</v>
      </c>
      <c r="J320" s="190">
        <f>H320-I320</f>
        <v>24736</v>
      </c>
      <c r="K320" s="233" t="s">
        <v>268</v>
      </c>
      <c r="L320" s="142" t="s">
        <v>1009</v>
      </c>
    </row>
    <row r="321" spans="1:12" s="6" customFormat="1" ht="35.25" customHeight="1">
      <c r="A321" s="139">
        <v>2</v>
      </c>
      <c r="B321" s="140" t="s">
        <v>1010</v>
      </c>
      <c r="C321" s="143">
        <v>41982</v>
      </c>
      <c r="D321" s="144" t="s">
        <v>1011</v>
      </c>
      <c r="E321" s="143" t="s">
        <v>1012</v>
      </c>
      <c r="F321" s="118" t="s">
        <v>125</v>
      </c>
      <c r="G321" s="261" t="s">
        <v>1013</v>
      </c>
      <c r="H321" s="194">
        <v>36566</v>
      </c>
      <c r="I321" s="190">
        <v>0</v>
      </c>
      <c r="J321" s="190">
        <f>H321-I321</f>
        <v>36566</v>
      </c>
      <c r="K321" s="233" t="s">
        <v>268</v>
      </c>
      <c r="L321" s="142" t="s">
        <v>1009</v>
      </c>
    </row>
    <row r="322" spans="1:12" s="6" customFormat="1" ht="39.75" customHeight="1">
      <c r="A322" s="139">
        <v>3</v>
      </c>
      <c r="B322" s="145" t="s">
        <v>1014</v>
      </c>
      <c r="C322" s="110">
        <v>41825</v>
      </c>
      <c r="D322" s="109" t="s">
        <v>1015</v>
      </c>
      <c r="E322" s="110" t="s">
        <v>1016</v>
      </c>
      <c r="F322" s="118" t="s">
        <v>281</v>
      </c>
      <c r="G322" s="260" t="s">
        <v>1017</v>
      </c>
      <c r="H322" s="190">
        <v>69037</v>
      </c>
      <c r="I322" s="190">
        <v>0</v>
      </c>
      <c r="J322" s="190">
        <f>H322-I322</f>
        <v>69037</v>
      </c>
      <c r="K322" s="233" t="s">
        <v>268</v>
      </c>
      <c r="L322" s="142" t="s">
        <v>1018</v>
      </c>
    </row>
    <row r="323" spans="1:12" s="6" customFormat="1" ht="40.5" customHeight="1">
      <c r="A323" s="139">
        <v>4</v>
      </c>
      <c r="B323" s="145" t="s">
        <v>698</v>
      </c>
      <c r="C323" s="143" t="s">
        <v>1019</v>
      </c>
      <c r="D323" s="144" t="s">
        <v>1020</v>
      </c>
      <c r="E323" s="143">
        <v>41041</v>
      </c>
      <c r="F323" s="118" t="s">
        <v>281</v>
      </c>
      <c r="G323" s="261" t="s">
        <v>1021</v>
      </c>
      <c r="H323" s="194">
        <v>97572</v>
      </c>
      <c r="I323" s="190">
        <v>0</v>
      </c>
      <c r="J323" s="190">
        <f>H323-I323</f>
        <v>97572</v>
      </c>
      <c r="K323" s="233" t="s">
        <v>268</v>
      </c>
      <c r="L323" s="142" t="s">
        <v>1018</v>
      </c>
    </row>
    <row r="324" spans="1:12" s="6" customFormat="1" ht="40.5" customHeight="1" thickBot="1">
      <c r="A324" s="146">
        <v>5</v>
      </c>
      <c r="B324" s="147" t="s">
        <v>1006</v>
      </c>
      <c r="C324" s="148" t="s">
        <v>1022</v>
      </c>
      <c r="D324" s="148" t="s">
        <v>1023</v>
      </c>
      <c r="E324" s="148" t="s">
        <v>1024</v>
      </c>
      <c r="F324" s="135" t="s">
        <v>278</v>
      </c>
      <c r="G324" s="262" t="s">
        <v>1025</v>
      </c>
      <c r="H324" s="195">
        <v>36975</v>
      </c>
      <c r="I324" s="193">
        <v>0</v>
      </c>
      <c r="J324" s="193">
        <f>H324-I324</f>
        <v>36975</v>
      </c>
      <c r="K324" s="234" t="s">
        <v>268</v>
      </c>
      <c r="L324" s="149" t="s">
        <v>1026</v>
      </c>
    </row>
    <row r="325" spans="1:12" s="6" customFormat="1" ht="28.5" customHeight="1" thickTop="1">
      <c r="A325" s="117" t="s">
        <v>1029</v>
      </c>
      <c r="B325" s="327" t="s">
        <v>1030</v>
      </c>
      <c r="C325" s="328"/>
      <c r="D325" s="168"/>
      <c r="E325" s="167"/>
      <c r="F325" s="273"/>
      <c r="G325" s="247"/>
      <c r="H325" s="205"/>
      <c r="I325" s="205"/>
      <c r="J325" s="206"/>
      <c r="K325" s="218"/>
      <c r="L325" s="235"/>
    </row>
    <row r="326" spans="1:12" s="6" customFormat="1" ht="34.5" customHeight="1">
      <c r="A326" s="139">
        <v>1</v>
      </c>
      <c r="B326" s="109" t="s">
        <v>1031</v>
      </c>
      <c r="C326" s="110">
        <v>41724</v>
      </c>
      <c r="D326" s="109">
        <v>744</v>
      </c>
      <c r="E326" s="110">
        <v>41852</v>
      </c>
      <c r="F326" s="118" t="s">
        <v>281</v>
      </c>
      <c r="G326" s="248" t="s">
        <v>1032</v>
      </c>
      <c r="H326" s="189">
        <v>151875</v>
      </c>
      <c r="I326" s="189">
        <v>0</v>
      </c>
      <c r="J326" s="190">
        <f aca="true" t="shared" si="7" ref="J326:J352">H326-I326</f>
        <v>151875</v>
      </c>
      <c r="K326" s="120" t="s">
        <v>271</v>
      </c>
      <c r="L326" s="119" t="s">
        <v>892</v>
      </c>
    </row>
    <row r="327" spans="1:12" s="6" customFormat="1" ht="39" customHeight="1">
      <c r="A327" s="139">
        <v>2</v>
      </c>
      <c r="B327" s="109" t="s">
        <v>1033</v>
      </c>
      <c r="C327" s="110">
        <v>36210</v>
      </c>
      <c r="D327" s="109">
        <v>98</v>
      </c>
      <c r="E327" s="110">
        <v>36283</v>
      </c>
      <c r="F327" s="118" t="s">
        <v>281</v>
      </c>
      <c r="G327" s="248" t="s">
        <v>1034</v>
      </c>
      <c r="H327" s="191">
        <v>5496</v>
      </c>
      <c r="I327" s="191">
        <v>4000</v>
      </c>
      <c r="J327" s="190">
        <f t="shared" si="7"/>
        <v>1496</v>
      </c>
      <c r="K327" s="120" t="s">
        <v>269</v>
      </c>
      <c r="L327" s="119"/>
    </row>
    <row r="328" spans="1:12" s="6" customFormat="1" ht="36" customHeight="1">
      <c r="A328" s="139">
        <v>3</v>
      </c>
      <c r="B328" s="109" t="s">
        <v>1031</v>
      </c>
      <c r="C328" s="110">
        <v>41911</v>
      </c>
      <c r="D328" s="109">
        <v>68</v>
      </c>
      <c r="E328" s="110">
        <v>41943</v>
      </c>
      <c r="F328" s="118" t="s">
        <v>112</v>
      </c>
      <c r="G328" s="248" t="s">
        <v>1035</v>
      </c>
      <c r="H328" s="189">
        <v>21066984</v>
      </c>
      <c r="I328" s="189">
        <v>21066984</v>
      </c>
      <c r="J328" s="190">
        <f t="shared" si="7"/>
        <v>0</v>
      </c>
      <c r="K328" s="120" t="s">
        <v>268</v>
      </c>
      <c r="L328" s="119"/>
    </row>
    <row r="329" spans="1:12" s="6" customFormat="1" ht="38.25" customHeight="1">
      <c r="A329" s="139">
        <v>4</v>
      </c>
      <c r="B329" s="109" t="s">
        <v>1031</v>
      </c>
      <c r="C329" s="110">
        <v>41849</v>
      </c>
      <c r="D329" s="109">
        <v>55</v>
      </c>
      <c r="E329" s="110">
        <v>41927</v>
      </c>
      <c r="F329" s="118" t="s">
        <v>112</v>
      </c>
      <c r="G329" s="248" t="s">
        <v>1036</v>
      </c>
      <c r="H329" s="189">
        <v>42651612</v>
      </c>
      <c r="I329" s="189">
        <v>15207000</v>
      </c>
      <c r="J329" s="190">
        <f t="shared" si="7"/>
        <v>27444612</v>
      </c>
      <c r="K329" s="120" t="s">
        <v>268</v>
      </c>
      <c r="L329" s="119" t="s">
        <v>892</v>
      </c>
    </row>
    <row r="330" spans="1:12" s="6" customFormat="1" ht="38.25" customHeight="1">
      <c r="A330" s="139">
        <v>5</v>
      </c>
      <c r="B330" s="109" t="s">
        <v>544</v>
      </c>
      <c r="C330" s="110">
        <v>40688</v>
      </c>
      <c r="D330" s="109">
        <v>436</v>
      </c>
      <c r="E330" s="110">
        <v>40738</v>
      </c>
      <c r="F330" s="118" t="s">
        <v>105</v>
      </c>
      <c r="G330" s="248" t="s">
        <v>1037</v>
      </c>
      <c r="H330" s="189">
        <v>293339</v>
      </c>
      <c r="I330" s="189">
        <v>0</v>
      </c>
      <c r="J330" s="190">
        <f t="shared" si="7"/>
        <v>293339</v>
      </c>
      <c r="K330" s="120" t="s">
        <v>268</v>
      </c>
      <c r="L330" s="119"/>
    </row>
    <row r="331" spans="1:12" s="6" customFormat="1" ht="34.5" customHeight="1">
      <c r="A331" s="139">
        <v>6</v>
      </c>
      <c r="B331" s="109" t="s">
        <v>702</v>
      </c>
      <c r="C331" s="110">
        <v>41040</v>
      </c>
      <c r="D331" s="109">
        <v>567</v>
      </c>
      <c r="E331" s="110">
        <v>41141</v>
      </c>
      <c r="F331" s="118" t="s">
        <v>305</v>
      </c>
      <c r="G331" s="248" t="s">
        <v>1038</v>
      </c>
      <c r="H331" s="189">
        <v>28479</v>
      </c>
      <c r="I331" s="189">
        <v>10000</v>
      </c>
      <c r="J331" s="190">
        <f t="shared" si="7"/>
        <v>18479</v>
      </c>
      <c r="K331" s="120" t="s">
        <v>268</v>
      </c>
      <c r="L331" s="119"/>
    </row>
    <row r="332" spans="1:12" s="6" customFormat="1" ht="36.75" customHeight="1">
      <c r="A332" s="139">
        <v>7</v>
      </c>
      <c r="B332" s="109" t="s">
        <v>1039</v>
      </c>
      <c r="C332" s="110">
        <v>41417</v>
      </c>
      <c r="D332" s="109">
        <v>640</v>
      </c>
      <c r="E332" s="110">
        <v>41437</v>
      </c>
      <c r="F332" s="118" t="s">
        <v>281</v>
      </c>
      <c r="G332" s="248" t="s">
        <v>1040</v>
      </c>
      <c r="H332" s="189">
        <v>980231</v>
      </c>
      <c r="I332" s="189">
        <v>120700</v>
      </c>
      <c r="J332" s="190">
        <f t="shared" si="7"/>
        <v>859531</v>
      </c>
      <c r="K332" s="120" t="s">
        <v>268</v>
      </c>
      <c r="L332" s="119"/>
    </row>
    <row r="333" spans="1:12" s="6" customFormat="1" ht="32.25" customHeight="1">
      <c r="A333" s="139">
        <v>8</v>
      </c>
      <c r="B333" s="109" t="s">
        <v>707</v>
      </c>
      <c r="C333" s="110">
        <v>41279</v>
      </c>
      <c r="D333" s="109">
        <v>669</v>
      </c>
      <c r="E333" s="110">
        <v>41459</v>
      </c>
      <c r="F333" s="118" t="s">
        <v>97</v>
      </c>
      <c r="G333" s="248" t="s">
        <v>493</v>
      </c>
      <c r="H333" s="189">
        <v>392885</v>
      </c>
      <c r="I333" s="189">
        <v>0</v>
      </c>
      <c r="J333" s="190">
        <f t="shared" si="7"/>
        <v>392885</v>
      </c>
      <c r="K333" s="120" t="s">
        <v>268</v>
      </c>
      <c r="L333" s="119"/>
    </row>
    <row r="334" spans="1:12" s="6" customFormat="1" ht="33.75" customHeight="1">
      <c r="A334" s="139">
        <v>9</v>
      </c>
      <c r="B334" s="109" t="s">
        <v>1041</v>
      </c>
      <c r="C334" s="110">
        <v>41136</v>
      </c>
      <c r="D334" s="109">
        <v>466</v>
      </c>
      <c r="E334" s="110">
        <v>41358</v>
      </c>
      <c r="F334" s="118" t="s">
        <v>305</v>
      </c>
      <c r="G334" s="248" t="s">
        <v>1042</v>
      </c>
      <c r="H334" s="189">
        <v>148589</v>
      </c>
      <c r="I334" s="189">
        <v>0</v>
      </c>
      <c r="J334" s="190">
        <f t="shared" si="7"/>
        <v>148589</v>
      </c>
      <c r="K334" s="120" t="s">
        <v>268</v>
      </c>
      <c r="L334" s="119"/>
    </row>
    <row r="335" spans="1:12" s="6" customFormat="1" ht="41.25" customHeight="1">
      <c r="A335" s="139">
        <v>10</v>
      </c>
      <c r="B335" s="109" t="s">
        <v>1043</v>
      </c>
      <c r="C335" s="110">
        <v>41458</v>
      </c>
      <c r="D335" s="109">
        <v>763</v>
      </c>
      <c r="E335" s="110">
        <v>41477</v>
      </c>
      <c r="F335" s="118" t="s">
        <v>281</v>
      </c>
      <c r="G335" s="248" t="s">
        <v>1044</v>
      </c>
      <c r="H335" s="189">
        <v>619957</v>
      </c>
      <c r="I335" s="189">
        <v>0</v>
      </c>
      <c r="J335" s="190">
        <f t="shared" si="7"/>
        <v>619957</v>
      </c>
      <c r="K335" s="120" t="s">
        <v>268</v>
      </c>
      <c r="L335" s="119"/>
    </row>
    <row r="336" spans="1:12" s="6" customFormat="1" ht="39" customHeight="1">
      <c r="A336" s="139">
        <v>11</v>
      </c>
      <c r="B336" s="109" t="s">
        <v>583</v>
      </c>
      <c r="C336" s="110">
        <v>41547</v>
      </c>
      <c r="D336" s="109">
        <v>225</v>
      </c>
      <c r="E336" s="110">
        <v>41632</v>
      </c>
      <c r="F336" s="118" t="s">
        <v>103</v>
      </c>
      <c r="G336" s="248" t="s">
        <v>1045</v>
      </c>
      <c r="H336" s="189">
        <v>377411</v>
      </c>
      <c r="I336" s="189">
        <v>0</v>
      </c>
      <c r="J336" s="190">
        <f t="shared" si="7"/>
        <v>377411</v>
      </c>
      <c r="K336" s="120" t="s">
        <v>268</v>
      </c>
      <c r="L336" s="119"/>
    </row>
    <row r="337" spans="1:12" s="6" customFormat="1" ht="36.75" customHeight="1">
      <c r="A337" s="139">
        <v>12</v>
      </c>
      <c r="B337" s="109" t="s">
        <v>673</v>
      </c>
      <c r="C337" s="110">
        <v>41624</v>
      </c>
      <c r="D337" s="109">
        <v>366</v>
      </c>
      <c r="E337" s="110">
        <v>41708</v>
      </c>
      <c r="F337" s="118" t="s">
        <v>110</v>
      </c>
      <c r="G337" s="248" t="s">
        <v>1046</v>
      </c>
      <c r="H337" s="189">
        <v>9243746</v>
      </c>
      <c r="I337" s="189">
        <v>0</v>
      </c>
      <c r="J337" s="190">
        <f t="shared" si="7"/>
        <v>9243746</v>
      </c>
      <c r="K337" s="120" t="s">
        <v>268</v>
      </c>
      <c r="L337" s="119"/>
    </row>
    <row r="338" spans="1:12" s="6" customFormat="1" ht="40.5" customHeight="1">
      <c r="A338" s="139">
        <v>13</v>
      </c>
      <c r="B338" s="109" t="s">
        <v>1047</v>
      </c>
      <c r="C338" s="110">
        <v>35663</v>
      </c>
      <c r="D338" s="109">
        <v>131</v>
      </c>
      <c r="E338" s="110">
        <v>35668</v>
      </c>
      <c r="F338" s="118" t="s">
        <v>281</v>
      </c>
      <c r="G338" s="248" t="s">
        <v>1048</v>
      </c>
      <c r="H338" s="189">
        <v>11891</v>
      </c>
      <c r="I338" s="189">
        <v>7000</v>
      </c>
      <c r="J338" s="190">
        <f t="shared" si="7"/>
        <v>4891</v>
      </c>
      <c r="K338" s="120" t="s">
        <v>268</v>
      </c>
      <c r="L338" s="119" t="s">
        <v>892</v>
      </c>
    </row>
    <row r="339" spans="1:12" s="6" customFormat="1" ht="39.75" customHeight="1">
      <c r="A339" s="139">
        <v>14</v>
      </c>
      <c r="B339" s="109" t="s">
        <v>1049</v>
      </c>
      <c r="C339" s="110">
        <v>36248</v>
      </c>
      <c r="D339" s="109">
        <v>125</v>
      </c>
      <c r="E339" s="110">
        <v>36294</v>
      </c>
      <c r="F339" s="118" t="s">
        <v>281</v>
      </c>
      <c r="G339" s="248" t="s">
        <v>1050</v>
      </c>
      <c r="H339" s="189">
        <v>10507</v>
      </c>
      <c r="I339" s="189">
        <v>0</v>
      </c>
      <c r="J339" s="190">
        <f t="shared" si="7"/>
        <v>10507</v>
      </c>
      <c r="K339" s="120" t="s">
        <v>268</v>
      </c>
      <c r="L339" s="119" t="s">
        <v>892</v>
      </c>
    </row>
    <row r="340" spans="1:12" s="6" customFormat="1" ht="36.75" customHeight="1">
      <c r="A340" s="139">
        <v>15</v>
      </c>
      <c r="B340" s="109" t="s">
        <v>1051</v>
      </c>
      <c r="C340" s="110">
        <v>36752</v>
      </c>
      <c r="D340" s="109">
        <v>180</v>
      </c>
      <c r="E340" s="110">
        <v>36756</v>
      </c>
      <c r="F340" s="118" t="s">
        <v>281</v>
      </c>
      <c r="G340" s="248" t="s">
        <v>1052</v>
      </c>
      <c r="H340" s="189">
        <v>16261</v>
      </c>
      <c r="I340" s="189">
        <v>0</v>
      </c>
      <c r="J340" s="190">
        <f t="shared" si="7"/>
        <v>16261</v>
      </c>
      <c r="K340" s="120" t="s">
        <v>268</v>
      </c>
      <c r="L340" s="119" t="s">
        <v>892</v>
      </c>
    </row>
    <row r="341" spans="1:12" s="6" customFormat="1" ht="42" customHeight="1">
      <c r="A341" s="139">
        <v>16</v>
      </c>
      <c r="B341" s="109" t="s">
        <v>1053</v>
      </c>
      <c r="C341" s="110">
        <v>36781</v>
      </c>
      <c r="D341" s="109">
        <v>234</v>
      </c>
      <c r="E341" s="110">
        <v>36851</v>
      </c>
      <c r="F341" s="118" t="s">
        <v>281</v>
      </c>
      <c r="G341" s="248" t="s">
        <v>1054</v>
      </c>
      <c r="H341" s="189">
        <v>13043</v>
      </c>
      <c r="I341" s="189">
        <v>7700</v>
      </c>
      <c r="J341" s="190">
        <f t="shared" si="7"/>
        <v>5343</v>
      </c>
      <c r="K341" s="120" t="s">
        <v>268</v>
      </c>
      <c r="L341" s="119" t="s">
        <v>892</v>
      </c>
    </row>
    <row r="342" spans="1:12" s="6" customFormat="1" ht="36" customHeight="1">
      <c r="A342" s="139">
        <v>17</v>
      </c>
      <c r="B342" s="109" t="s">
        <v>677</v>
      </c>
      <c r="C342" s="110">
        <v>41817</v>
      </c>
      <c r="D342" s="109">
        <v>780</v>
      </c>
      <c r="E342" s="110">
        <v>41852</v>
      </c>
      <c r="F342" s="118" t="s">
        <v>102</v>
      </c>
      <c r="G342" s="248" t="s">
        <v>1055</v>
      </c>
      <c r="H342" s="189">
        <v>239741</v>
      </c>
      <c r="I342" s="189">
        <v>0</v>
      </c>
      <c r="J342" s="190">
        <f t="shared" si="7"/>
        <v>239741</v>
      </c>
      <c r="K342" s="120" t="s">
        <v>269</v>
      </c>
      <c r="L342" s="119"/>
    </row>
    <row r="343" spans="1:12" s="6" customFormat="1" ht="41.25" customHeight="1">
      <c r="A343" s="139">
        <v>18</v>
      </c>
      <c r="B343" s="109" t="s">
        <v>598</v>
      </c>
      <c r="C343" s="110">
        <v>41474</v>
      </c>
      <c r="D343" s="109">
        <v>84</v>
      </c>
      <c r="E343" s="110">
        <v>41569</v>
      </c>
      <c r="F343" s="118" t="s">
        <v>97</v>
      </c>
      <c r="G343" s="248" t="s">
        <v>1056</v>
      </c>
      <c r="H343" s="189">
        <v>198078</v>
      </c>
      <c r="I343" s="189">
        <v>0</v>
      </c>
      <c r="J343" s="190">
        <f t="shared" si="7"/>
        <v>198078</v>
      </c>
      <c r="K343" s="120" t="s">
        <v>268</v>
      </c>
      <c r="L343" s="119" t="s">
        <v>892</v>
      </c>
    </row>
    <row r="344" spans="1:12" s="6" customFormat="1" ht="39.75" customHeight="1">
      <c r="A344" s="139">
        <v>19</v>
      </c>
      <c r="B344" s="109" t="s">
        <v>1057</v>
      </c>
      <c r="C344" s="110">
        <v>39807</v>
      </c>
      <c r="D344" s="109">
        <v>212</v>
      </c>
      <c r="E344" s="110">
        <v>39869</v>
      </c>
      <c r="F344" s="118" t="s">
        <v>281</v>
      </c>
      <c r="G344" s="248" t="s">
        <v>1058</v>
      </c>
      <c r="H344" s="189">
        <v>45557</v>
      </c>
      <c r="I344" s="189">
        <v>0</v>
      </c>
      <c r="J344" s="190">
        <f t="shared" si="7"/>
        <v>45557</v>
      </c>
      <c r="K344" s="120" t="s">
        <v>268</v>
      </c>
      <c r="L344" s="119"/>
    </row>
    <row r="345" spans="1:12" s="6" customFormat="1" ht="39.75" customHeight="1">
      <c r="A345" s="139">
        <v>20</v>
      </c>
      <c r="B345" s="109" t="s">
        <v>1059</v>
      </c>
      <c r="C345" s="110">
        <v>39647</v>
      </c>
      <c r="D345" s="109">
        <v>412</v>
      </c>
      <c r="E345" s="110">
        <v>39671</v>
      </c>
      <c r="F345" s="118" t="s">
        <v>305</v>
      </c>
      <c r="G345" s="248" t="s">
        <v>1060</v>
      </c>
      <c r="H345" s="189">
        <v>127417</v>
      </c>
      <c r="I345" s="189">
        <v>111386</v>
      </c>
      <c r="J345" s="190">
        <f t="shared" si="7"/>
        <v>16031</v>
      </c>
      <c r="K345" s="120" t="s">
        <v>268</v>
      </c>
      <c r="L345" s="119" t="s">
        <v>892</v>
      </c>
    </row>
    <row r="346" spans="1:12" s="6" customFormat="1" ht="39" customHeight="1">
      <c r="A346" s="139">
        <v>21</v>
      </c>
      <c r="B346" s="109" t="s">
        <v>1061</v>
      </c>
      <c r="C346" s="110">
        <v>39428</v>
      </c>
      <c r="D346" s="109">
        <v>202</v>
      </c>
      <c r="E346" s="110">
        <v>39846</v>
      </c>
      <c r="F346" s="118" t="s">
        <v>281</v>
      </c>
      <c r="G346" s="248" t="s">
        <v>1062</v>
      </c>
      <c r="H346" s="189">
        <v>145806</v>
      </c>
      <c r="I346" s="189">
        <v>42710</v>
      </c>
      <c r="J346" s="190">
        <f t="shared" si="7"/>
        <v>103096</v>
      </c>
      <c r="K346" s="120" t="s">
        <v>268</v>
      </c>
      <c r="L346" s="119" t="s">
        <v>892</v>
      </c>
    </row>
    <row r="347" spans="1:12" s="6" customFormat="1" ht="36.75" customHeight="1">
      <c r="A347" s="139">
        <v>22</v>
      </c>
      <c r="B347" s="109" t="s">
        <v>1063</v>
      </c>
      <c r="C347" s="110">
        <v>41396</v>
      </c>
      <c r="D347" s="109">
        <v>772</v>
      </c>
      <c r="E347" s="110">
        <v>41477</v>
      </c>
      <c r="F347" s="118" t="s">
        <v>105</v>
      </c>
      <c r="G347" s="248" t="s">
        <v>1064</v>
      </c>
      <c r="H347" s="189">
        <v>1735908</v>
      </c>
      <c r="I347" s="189">
        <v>0</v>
      </c>
      <c r="J347" s="190">
        <f t="shared" si="7"/>
        <v>1735908</v>
      </c>
      <c r="K347" s="120" t="s">
        <v>268</v>
      </c>
      <c r="L347" s="119" t="s">
        <v>892</v>
      </c>
    </row>
    <row r="348" spans="1:12" s="6" customFormat="1" ht="36" customHeight="1">
      <c r="A348" s="139">
        <v>23</v>
      </c>
      <c r="B348" s="109" t="s">
        <v>1065</v>
      </c>
      <c r="C348" s="110">
        <v>41136</v>
      </c>
      <c r="D348" s="109">
        <v>53</v>
      </c>
      <c r="E348" s="110">
        <v>41927</v>
      </c>
      <c r="F348" s="118" t="s">
        <v>317</v>
      </c>
      <c r="G348" s="248" t="s">
        <v>1066</v>
      </c>
      <c r="H348" s="189">
        <v>18898176</v>
      </c>
      <c r="I348" s="189">
        <v>0</v>
      </c>
      <c r="J348" s="190">
        <f t="shared" si="7"/>
        <v>18898176</v>
      </c>
      <c r="K348" s="120" t="s">
        <v>268</v>
      </c>
      <c r="L348" s="119" t="s">
        <v>892</v>
      </c>
    </row>
    <row r="349" spans="1:12" s="6" customFormat="1" ht="30.75" customHeight="1">
      <c r="A349" s="139">
        <v>24</v>
      </c>
      <c r="B349" s="109" t="s">
        <v>1067</v>
      </c>
      <c r="C349" s="110">
        <v>41507</v>
      </c>
      <c r="D349" s="109">
        <v>115</v>
      </c>
      <c r="E349" s="110">
        <v>41582</v>
      </c>
      <c r="F349" s="118" t="s">
        <v>102</v>
      </c>
      <c r="G349" s="248" t="s">
        <v>1068</v>
      </c>
      <c r="H349" s="189">
        <v>1389532</v>
      </c>
      <c r="I349" s="189">
        <v>500000</v>
      </c>
      <c r="J349" s="190">
        <f t="shared" si="7"/>
        <v>889532</v>
      </c>
      <c r="K349" s="120" t="s">
        <v>269</v>
      </c>
      <c r="L349" s="119"/>
    </row>
    <row r="350" spans="1:12" s="6" customFormat="1" ht="36" customHeight="1">
      <c r="A350" s="139">
        <v>25</v>
      </c>
      <c r="B350" s="109" t="s">
        <v>852</v>
      </c>
      <c r="C350" s="110">
        <v>40360</v>
      </c>
      <c r="D350" s="109">
        <v>546</v>
      </c>
      <c r="E350" s="110">
        <v>40414</v>
      </c>
      <c r="F350" s="118" t="s">
        <v>281</v>
      </c>
      <c r="G350" s="248" t="s">
        <v>1069</v>
      </c>
      <c r="H350" s="189">
        <v>11403</v>
      </c>
      <c r="I350" s="189">
        <v>0</v>
      </c>
      <c r="J350" s="190">
        <f t="shared" si="7"/>
        <v>11403</v>
      </c>
      <c r="K350" s="120" t="s">
        <v>268</v>
      </c>
      <c r="L350" s="119" t="s">
        <v>892</v>
      </c>
    </row>
    <row r="351" spans="1:12" s="6" customFormat="1" ht="39.75" customHeight="1">
      <c r="A351" s="139">
        <v>26</v>
      </c>
      <c r="B351" s="109" t="s">
        <v>1070</v>
      </c>
      <c r="C351" s="110">
        <v>37138</v>
      </c>
      <c r="D351" s="109">
        <v>282</v>
      </c>
      <c r="E351" s="110">
        <v>37208</v>
      </c>
      <c r="F351" s="118" t="s">
        <v>281</v>
      </c>
      <c r="G351" s="248" t="s">
        <v>1071</v>
      </c>
      <c r="H351" s="189">
        <v>109803</v>
      </c>
      <c r="I351" s="189">
        <v>50600</v>
      </c>
      <c r="J351" s="190">
        <f t="shared" si="7"/>
        <v>59203</v>
      </c>
      <c r="K351" s="120" t="s">
        <v>268</v>
      </c>
      <c r="L351" s="119"/>
    </row>
    <row r="352" spans="1:12" s="6" customFormat="1" ht="33.75" customHeight="1" thickBot="1">
      <c r="A352" s="146">
        <v>27</v>
      </c>
      <c r="B352" s="147" t="s">
        <v>707</v>
      </c>
      <c r="C352" s="134">
        <v>42083</v>
      </c>
      <c r="D352" s="148">
        <v>431</v>
      </c>
      <c r="E352" s="134">
        <v>42104</v>
      </c>
      <c r="F352" s="135" t="s">
        <v>114</v>
      </c>
      <c r="G352" s="262" t="s">
        <v>1072</v>
      </c>
      <c r="H352" s="192">
        <v>151875</v>
      </c>
      <c r="I352" s="192">
        <v>0</v>
      </c>
      <c r="J352" s="193">
        <f t="shared" si="7"/>
        <v>151875</v>
      </c>
      <c r="K352" s="136" t="s">
        <v>269</v>
      </c>
      <c r="L352" s="150"/>
    </row>
    <row r="353" spans="1:12" s="6" customFormat="1" ht="27" customHeight="1" thickTop="1">
      <c r="A353" s="117" t="s">
        <v>1097</v>
      </c>
      <c r="B353" s="327" t="s">
        <v>1073</v>
      </c>
      <c r="C353" s="328"/>
      <c r="D353" s="182"/>
      <c r="E353" s="181"/>
      <c r="F353" s="277"/>
      <c r="G353" s="263"/>
      <c r="H353" s="212"/>
      <c r="I353" s="212"/>
      <c r="J353" s="213"/>
      <c r="K353" s="236"/>
      <c r="L353" s="235"/>
    </row>
    <row r="354" spans="1:12" s="6" customFormat="1" ht="33.75" customHeight="1">
      <c r="A354" s="47">
        <v>1</v>
      </c>
      <c r="B354" s="151" t="s">
        <v>1074</v>
      </c>
      <c r="C354" s="152">
        <v>42137</v>
      </c>
      <c r="D354" s="151">
        <v>392</v>
      </c>
      <c r="E354" s="153" t="s">
        <v>1075</v>
      </c>
      <c r="F354" s="278" t="s">
        <v>106</v>
      </c>
      <c r="G354" s="258" t="s">
        <v>1076</v>
      </c>
      <c r="H354" s="196">
        <v>11249315</v>
      </c>
      <c r="I354" s="196">
        <v>0</v>
      </c>
      <c r="J354" s="196">
        <f aca="true" t="shared" si="8" ref="J354:J359">H354-I354</f>
        <v>11249315</v>
      </c>
      <c r="K354" s="237" t="s">
        <v>268</v>
      </c>
      <c r="L354" s="155"/>
    </row>
    <row r="355" spans="1:12" s="6" customFormat="1" ht="36.75" customHeight="1">
      <c r="A355" s="47">
        <v>2</v>
      </c>
      <c r="B355" s="151" t="s">
        <v>1077</v>
      </c>
      <c r="C355" s="154" t="s">
        <v>1078</v>
      </c>
      <c r="D355" s="151">
        <v>8</v>
      </c>
      <c r="E355" s="153" t="s">
        <v>1079</v>
      </c>
      <c r="F355" s="278" t="s">
        <v>284</v>
      </c>
      <c r="G355" s="258" t="s">
        <v>1080</v>
      </c>
      <c r="H355" s="196">
        <v>1430337</v>
      </c>
      <c r="I355" s="196">
        <v>1430337</v>
      </c>
      <c r="J355" s="196">
        <f t="shared" si="8"/>
        <v>0</v>
      </c>
      <c r="K355" s="237" t="s">
        <v>275</v>
      </c>
      <c r="L355" s="155"/>
    </row>
    <row r="356" spans="1:12" s="6" customFormat="1" ht="36.75" customHeight="1">
      <c r="A356" s="47">
        <v>3</v>
      </c>
      <c r="B356" s="151" t="s">
        <v>1081</v>
      </c>
      <c r="C356" s="154" t="s">
        <v>1082</v>
      </c>
      <c r="D356" s="151">
        <v>302</v>
      </c>
      <c r="E356" s="153" t="s">
        <v>1083</v>
      </c>
      <c r="F356" s="278" t="s">
        <v>125</v>
      </c>
      <c r="G356" s="258" t="s">
        <v>1084</v>
      </c>
      <c r="H356" s="196">
        <v>4962</v>
      </c>
      <c r="I356" s="196">
        <v>4962</v>
      </c>
      <c r="J356" s="196">
        <f t="shared" si="8"/>
        <v>0</v>
      </c>
      <c r="K356" s="237" t="s">
        <v>275</v>
      </c>
      <c r="L356" s="155"/>
    </row>
    <row r="357" spans="1:12" s="6" customFormat="1" ht="34.5" customHeight="1">
      <c r="A357" s="47">
        <v>4</v>
      </c>
      <c r="B357" s="151" t="s">
        <v>1085</v>
      </c>
      <c r="C357" s="154" t="s">
        <v>1086</v>
      </c>
      <c r="D357" s="151">
        <v>139</v>
      </c>
      <c r="E357" s="153" t="s">
        <v>1087</v>
      </c>
      <c r="F357" s="278" t="s">
        <v>281</v>
      </c>
      <c r="G357" s="258" t="s">
        <v>1088</v>
      </c>
      <c r="H357" s="196">
        <v>9025354</v>
      </c>
      <c r="I357" s="196">
        <v>9025354</v>
      </c>
      <c r="J357" s="196">
        <f t="shared" si="8"/>
        <v>0</v>
      </c>
      <c r="K357" s="237" t="s">
        <v>275</v>
      </c>
      <c r="L357" s="155"/>
    </row>
    <row r="358" spans="1:12" s="6" customFormat="1" ht="32.25" customHeight="1">
      <c r="A358" s="47">
        <v>5</v>
      </c>
      <c r="B358" s="151" t="s">
        <v>1089</v>
      </c>
      <c r="C358" s="154" t="s">
        <v>1090</v>
      </c>
      <c r="D358" s="151">
        <v>412</v>
      </c>
      <c r="E358" s="153" t="s">
        <v>1091</v>
      </c>
      <c r="F358" s="278" t="s">
        <v>286</v>
      </c>
      <c r="G358" s="258" t="s">
        <v>1092</v>
      </c>
      <c r="H358" s="196">
        <v>21764010</v>
      </c>
      <c r="I358" s="196">
        <v>3300000</v>
      </c>
      <c r="J358" s="196">
        <f t="shared" si="8"/>
        <v>18464010</v>
      </c>
      <c r="K358" s="237" t="s">
        <v>268</v>
      </c>
      <c r="L358" s="155"/>
    </row>
    <row r="359" spans="1:12" s="6" customFormat="1" ht="30" customHeight="1" thickBot="1">
      <c r="A359" s="100">
        <v>6</v>
      </c>
      <c r="B359" s="156" t="s">
        <v>1093</v>
      </c>
      <c r="C359" s="157" t="s">
        <v>1094</v>
      </c>
      <c r="D359" s="156">
        <v>324</v>
      </c>
      <c r="E359" s="158" t="s">
        <v>1095</v>
      </c>
      <c r="F359" s="279" t="s">
        <v>97</v>
      </c>
      <c r="G359" s="264" t="s">
        <v>1096</v>
      </c>
      <c r="H359" s="197">
        <v>25448592</v>
      </c>
      <c r="I359" s="197">
        <v>0</v>
      </c>
      <c r="J359" s="197">
        <f t="shared" si="8"/>
        <v>25448592</v>
      </c>
      <c r="K359" s="238" t="s">
        <v>268</v>
      </c>
      <c r="L359" s="239"/>
    </row>
    <row r="360" spans="1:12" s="6" customFormat="1" ht="29.25" customHeight="1" thickTop="1">
      <c r="A360" s="117" t="s">
        <v>1130</v>
      </c>
      <c r="B360" s="327" t="s">
        <v>1098</v>
      </c>
      <c r="C360" s="328"/>
      <c r="D360" s="182"/>
      <c r="E360" s="181"/>
      <c r="F360" s="277"/>
      <c r="G360" s="263"/>
      <c r="H360" s="212"/>
      <c r="I360" s="212"/>
      <c r="J360" s="213"/>
      <c r="K360" s="236"/>
      <c r="L360" s="235"/>
    </row>
    <row r="361" spans="1:12" s="6" customFormat="1" ht="33" customHeight="1">
      <c r="A361" s="86">
        <v>1</v>
      </c>
      <c r="B361" s="183" t="s">
        <v>797</v>
      </c>
      <c r="C361" s="172">
        <v>41802</v>
      </c>
      <c r="D361" s="173" t="s">
        <v>1099</v>
      </c>
      <c r="E361" s="174">
        <v>41842</v>
      </c>
      <c r="F361" s="275" t="s">
        <v>105</v>
      </c>
      <c r="G361" s="246" t="s">
        <v>1100</v>
      </c>
      <c r="H361" s="208">
        <v>20730439</v>
      </c>
      <c r="I361" s="208">
        <v>0</v>
      </c>
      <c r="J361" s="184">
        <f>H361-I361</f>
        <v>20730439</v>
      </c>
      <c r="K361" s="226" t="s">
        <v>268</v>
      </c>
      <c r="L361" s="92" t="s">
        <v>424</v>
      </c>
    </row>
    <row r="362" spans="1:12" s="6" customFormat="1" ht="36" customHeight="1">
      <c r="A362" s="86">
        <v>2</v>
      </c>
      <c r="B362" s="171" t="s">
        <v>1101</v>
      </c>
      <c r="C362" s="172">
        <v>41170</v>
      </c>
      <c r="D362" s="173" t="s">
        <v>21</v>
      </c>
      <c r="E362" s="174">
        <v>41187</v>
      </c>
      <c r="F362" s="275" t="s">
        <v>105</v>
      </c>
      <c r="G362" s="246" t="s">
        <v>1102</v>
      </c>
      <c r="H362" s="208">
        <v>236389</v>
      </c>
      <c r="I362" s="208">
        <v>0</v>
      </c>
      <c r="J362" s="184">
        <f aca="true" t="shared" si="9" ref="J362:J372">H362-I362</f>
        <v>236389</v>
      </c>
      <c r="K362" s="226" t="s">
        <v>268</v>
      </c>
      <c r="L362" s="92" t="s">
        <v>424</v>
      </c>
    </row>
    <row r="363" spans="1:12" s="6" customFormat="1" ht="39.75" customHeight="1">
      <c r="A363" s="86">
        <v>3</v>
      </c>
      <c r="B363" s="171" t="s">
        <v>702</v>
      </c>
      <c r="C363" s="172">
        <v>41052</v>
      </c>
      <c r="D363" s="173" t="s">
        <v>1103</v>
      </c>
      <c r="E363" s="174">
        <v>41433</v>
      </c>
      <c r="F363" s="275" t="s">
        <v>105</v>
      </c>
      <c r="G363" s="246" t="s">
        <v>1102</v>
      </c>
      <c r="H363" s="208">
        <v>206392</v>
      </c>
      <c r="I363" s="208">
        <v>0</v>
      </c>
      <c r="J363" s="184">
        <f t="shared" si="9"/>
        <v>206392</v>
      </c>
      <c r="K363" s="226" t="s">
        <v>268</v>
      </c>
      <c r="L363" s="92" t="s">
        <v>424</v>
      </c>
    </row>
    <row r="364" spans="1:12" s="6" customFormat="1" ht="37.5" customHeight="1">
      <c r="A364" s="86">
        <v>4</v>
      </c>
      <c r="B364" s="171" t="s">
        <v>1104</v>
      </c>
      <c r="C364" s="172">
        <v>41831</v>
      </c>
      <c r="D364" s="173" t="s">
        <v>1105</v>
      </c>
      <c r="E364" s="174">
        <v>41887</v>
      </c>
      <c r="F364" s="275" t="s">
        <v>105</v>
      </c>
      <c r="G364" s="246" t="s">
        <v>1106</v>
      </c>
      <c r="H364" s="208">
        <v>184063</v>
      </c>
      <c r="I364" s="208">
        <v>0</v>
      </c>
      <c r="J364" s="184">
        <f t="shared" si="9"/>
        <v>184063</v>
      </c>
      <c r="K364" s="226" t="s">
        <v>268</v>
      </c>
      <c r="L364" s="92" t="s">
        <v>424</v>
      </c>
    </row>
    <row r="365" spans="1:12" s="6" customFormat="1" ht="36.75" customHeight="1">
      <c r="A365" s="86">
        <v>5</v>
      </c>
      <c r="B365" s="171" t="s">
        <v>650</v>
      </c>
      <c r="C365" s="172">
        <v>40883</v>
      </c>
      <c r="D365" s="173" t="s">
        <v>1107</v>
      </c>
      <c r="E365" s="174">
        <v>40977</v>
      </c>
      <c r="F365" s="275" t="s">
        <v>281</v>
      </c>
      <c r="G365" s="246" t="s">
        <v>1108</v>
      </c>
      <c r="H365" s="208">
        <v>351104</v>
      </c>
      <c r="I365" s="208">
        <v>241023</v>
      </c>
      <c r="J365" s="184">
        <f t="shared" si="9"/>
        <v>110081</v>
      </c>
      <c r="K365" s="226" t="s">
        <v>268</v>
      </c>
      <c r="L365" s="92" t="s">
        <v>424</v>
      </c>
    </row>
    <row r="366" spans="1:12" s="6" customFormat="1" ht="34.5" customHeight="1">
      <c r="A366" s="86">
        <v>6</v>
      </c>
      <c r="B366" s="171" t="s">
        <v>1109</v>
      </c>
      <c r="C366" s="172">
        <v>40623</v>
      </c>
      <c r="D366" s="173" t="s">
        <v>1110</v>
      </c>
      <c r="E366" s="174">
        <v>40826</v>
      </c>
      <c r="F366" s="275" t="s">
        <v>98</v>
      </c>
      <c r="G366" s="246" t="s">
        <v>1111</v>
      </c>
      <c r="H366" s="208">
        <v>326150</v>
      </c>
      <c r="I366" s="208">
        <v>0</v>
      </c>
      <c r="J366" s="184">
        <f t="shared" si="9"/>
        <v>326150</v>
      </c>
      <c r="K366" s="226" t="s">
        <v>268</v>
      </c>
      <c r="L366" s="92" t="s">
        <v>424</v>
      </c>
    </row>
    <row r="367" spans="1:12" s="6" customFormat="1" ht="36" customHeight="1">
      <c r="A367" s="86">
        <v>7</v>
      </c>
      <c r="B367" s="171" t="s">
        <v>1112</v>
      </c>
      <c r="C367" s="172">
        <v>41492</v>
      </c>
      <c r="D367" s="173" t="s">
        <v>1113</v>
      </c>
      <c r="E367" s="174">
        <v>41808</v>
      </c>
      <c r="F367" s="275" t="s">
        <v>278</v>
      </c>
      <c r="G367" s="246" t="s">
        <v>1114</v>
      </c>
      <c r="H367" s="208">
        <v>1008118</v>
      </c>
      <c r="I367" s="208">
        <v>0</v>
      </c>
      <c r="J367" s="184">
        <f t="shared" si="9"/>
        <v>1008118</v>
      </c>
      <c r="K367" s="226" t="s">
        <v>268</v>
      </c>
      <c r="L367" s="92" t="s">
        <v>1115</v>
      </c>
    </row>
    <row r="368" spans="1:12" s="6" customFormat="1" ht="33.75" customHeight="1">
      <c r="A368" s="86">
        <v>8</v>
      </c>
      <c r="B368" s="171" t="s">
        <v>420</v>
      </c>
      <c r="C368" s="172">
        <v>42321</v>
      </c>
      <c r="D368" s="173" t="s">
        <v>1116</v>
      </c>
      <c r="E368" s="174">
        <v>42433</v>
      </c>
      <c r="F368" s="275" t="s">
        <v>281</v>
      </c>
      <c r="G368" s="246" t="s">
        <v>1117</v>
      </c>
      <c r="H368" s="208">
        <v>272388</v>
      </c>
      <c r="I368" s="208">
        <v>0</v>
      </c>
      <c r="J368" s="184">
        <f t="shared" si="9"/>
        <v>272388</v>
      </c>
      <c r="K368" s="226" t="s">
        <v>268</v>
      </c>
      <c r="L368" s="92" t="s">
        <v>1118</v>
      </c>
    </row>
    <row r="369" spans="1:12" s="6" customFormat="1" ht="35.25" customHeight="1">
      <c r="A369" s="86">
        <v>9</v>
      </c>
      <c r="B369" s="171" t="s">
        <v>1119</v>
      </c>
      <c r="C369" s="172">
        <v>42272</v>
      </c>
      <c r="D369" s="173" t="s">
        <v>1120</v>
      </c>
      <c r="E369" s="174">
        <v>42433</v>
      </c>
      <c r="F369" s="275" t="s">
        <v>105</v>
      </c>
      <c r="G369" s="246" t="s">
        <v>1121</v>
      </c>
      <c r="H369" s="208">
        <v>66304</v>
      </c>
      <c r="I369" s="208">
        <v>0</v>
      </c>
      <c r="J369" s="184">
        <f t="shared" si="9"/>
        <v>66304</v>
      </c>
      <c r="K369" s="226" t="s">
        <v>268</v>
      </c>
      <c r="L369" s="92" t="s">
        <v>1118</v>
      </c>
    </row>
    <row r="370" spans="1:12" s="6" customFormat="1" ht="36" customHeight="1">
      <c r="A370" s="86">
        <v>10</v>
      </c>
      <c r="B370" s="171" t="s">
        <v>797</v>
      </c>
      <c r="C370" s="172">
        <v>42167</v>
      </c>
      <c r="D370" s="173" t="s">
        <v>1122</v>
      </c>
      <c r="E370" s="174">
        <v>42319</v>
      </c>
      <c r="F370" s="275" t="s">
        <v>281</v>
      </c>
      <c r="G370" s="267" t="s">
        <v>1123</v>
      </c>
      <c r="H370" s="208">
        <v>914846</v>
      </c>
      <c r="I370" s="208">
        <v>0</v>
      </c>
      <c r="J370" s="184">
        <f t="shared" si="9"/>
        <v>914846</v>
      </c>
      <c r="K370" s="226" t="s">
        <v>268</v>
      </c>
      <c r="L370" s="92" t="s">
        <v>1118</v>
      </c>
    </row>
    <row r="371" spans="1:12" s="6" customFormat="1" ht="34.5" customHeight="1">
      <c r="A371" s="86">
        <v>11</v>
      </c>
      <c r="B371" s="183" t="s">
        <v>1104</v>
      </c>
      <c r="C371" s="172">
        <v>42252</v>
      </c>
      <c r="D371" s="173" t="s">
        <v>1124</v>
      </c>
      <c r="E371" s="174">
        <v>42331</v>
      </c>
      <c r="F371" s="275" t="s">
        <v>281</v>
      </c>
      <c r="G371" s="246" t="s">
        <v>1125</v>
      </c>
      <c r="H371" s="208">
        <v>185816</v>
      </c>
      <c r="I371" s="208">
        <v>0</v>
      </c>
      <c r="J371" s="184">
        <f t="shared" si="9"/>
        <v>185816</v>
      </c>
      <c r="K371" s="226" t="s">
        <v>268</v>
      </c>
      <c r="L371" s="92" t="s">
        <v>1126</v>
      </c>
    </row>
    <row r="372" spans="1:12" s="6" customFormat="1" ht="38.25" customHeight="1" thickBot="1">
      <c r="A372" s="280">
        <v>12</v>
      </c>
      <c r="B372" s="281" t="s">
        <v>1127</v>
      </c>
      <c r="C372" s="282">
        <v>42213</v>
      </c>
      <c r="D372" s="283" t="s">
        <v>1128</v>
      </c>
      <c r="E372" s="284">
        <v>42319</v>
      </c>
      <c r="F372" s="285" t="s">
        <v>281</v>
      </c>
      <c r="G372" s="286" t="s">
        <v>1129</v>
      </c>
      <c r="H372" s="287">
        <v>128893</v>
      </c>
      <c r="I372" s="287">
        <v>0</v>
      </c>
      <c r="J372" s="185">
        <f t="shared" si="9"/>
        <v>128893</v>
      </c>
      <c r="K372" s="288" t="s">
        <v>268</v>
      </c>
      <c r="L372" s="94" t="s">
        <v>1126</v>
      </c>
    </row>
    <row r="373" spans="1:12" s="6" customFormat="1" ht="27.75" customHeight="1" thickTop="1">
      <c r="A373" s="117" t="s">
        <v>1131</v>
      </c>
      <c r="B373" s="331" t="s">
        <v>1132</v>
      </c>
      <c r="C373" s="332"/>
      <c r="D373" s="168"/>
      <c r="E373" s="167"/>
      <c r="F373" s="273"/>
      <c r="G373" s="247"/>
      <c r="H373" s="205"/>
      <c r="I373" s="205"/>
      <c r="J373" s="206"/>
      <c r="K373" s="218"/>
      <c r="L373" s="219"/>
    </row>
    <row r="374" spans="1:12" s="6" customFormat="1" ht="34.5" customHeight="1">
      <c r="A374" s="159">
        <v>1</v>
      </c>
      <c r="B374" s="144" t="s">
        <v>1133</v>
      </c>
      <c r="C374" s="143">
        <v>42152</v>
      </c>
      <c r="D374" s="144" t="s">
        <v>1134</v>
      </c>
      <c r="E374" s="143">
        <v>42331</v>
      </c>
      <c r="F374" s="118" t="s">
        <v>281</v>
      </c>
      <c r="G374" s="265" t="s">
        <v>1135</v>
      </c>
      <c r="H374" s="198">
        <v>208906</v>
      </c>
      <c r="I374" s="198">
        <v>0</v>
      </c>
      <c r="J374" s="199">
        <f>H374-I374</f>
        <v>208906</v>
      </c>
      <c r="K374" s="240" t="s">
        <v>268</v>
      </c>
      <c r="L374" s="241" t="s">
        <v>1136</v>
      </c>
    </row>
    <row r="375" spans="1:12" s="6" customFormat="1" ht="36" customHeight="1">
      <c r="A375" s="160">
        <v>2</v>
      </c>
      <c r="B375" s="109" t="s">
        <v>1137</v>
      </c>
      <c r="C375" s="110">
        <v>41464</v>
      </c>
      <c r="D375" s="109" t="s">
        <v>1138</v>
      </c>
      <c r="E375" s="110">
        <v>41317</v>
      </c>
      <c r="F375" s="118" t="s">
        <v>281</v>
      </c>
      <c r="G375" s="248" t="s">
        <v>1139</v>
      </c>
      <c r="H375" s="189">
        <v>400108</v>
      </c>
      <c r="I375" s="189">
        <v>184162</v>
      </c>
      <c r="J375" s="190">
        <f>H375-I375</f>
        <v>215946</v>
      </c>
      <c r="K375" s="120" t="s">
        <v>389</v>
      </c>
      <c r="L375" s="119" t="s">
        <v>1140</v>
      </c>
    </row>
    <row r="376" spans="1:12" ht="19.5" customHeight="1">
      <c r="A376" s="346" t="s">
        <v>1141</v>
      </c>
      <c r="B376" s="346"/>
      <c r="C376" s="346"/>
      <c r="D376" s="346"/>
      <c r="E376" s="346"/>
      <c r="F376" s="161"/>
      <c r="G376" s="162"/>
      <c r="H376" s="346" t="s">
        <v>1141</v>
      </c>
      <c r="I376" s="346"/>
      <c r="J376" s="346"/>
      <c r="K376" s="346"/>
      <c r="L376" s="346"/>
    </row>
    <row r="377" spans="1:12" ht="15" customHeight="1">
      <c r="A377" s="325" t="s">
        <v>1142</v>
      </c>
      <c r="B377" s="325"/>
      <c r="C377" s="325"/>
      <c r="D377" s="325"/>
      <c r="E377" s="325"/>
      <c r="F377" s="161"/>
      <c r="G377" s="162"/>
      <c r="H377" s="325" t="s">
        <v>265</v>
      </c>
      <c r="I377" s="325"/>
      <c r="J377" s="325"/>
      <c r="K377" s="325"/>
      <c r="L377" s="325"/>
    </row>
    <row r="378" spans="1:12" ht="15" customHeight="1">
      <c r="A378" s="162"/>
      <c r="B378" s="163"/>
      <c r="C378" s="164"/>
      <c r="D378" s="162"/>
      <c r="E378" s="162"/>
      <c r="F378" s="161"/>
      <c r="G378" s="162"/>
      <c r="H378" s="325" t="s">
        <v>266</v>
      </c>
      <c r="I378" s="325"/>
      <c r="J378" s="325"/>
      <c r="K378" s="325"/>
      <c r="L378" s="325"/>
    </row>
    <row r="379" spans="1:12" ht="15.75">
      <c r="A379" s="162"/>
      <c r="B379" s="162"/>
      <c r="C379" s="164"/>
      <c r="D379" s="162"/>
      <c r="E379" s="162"/>
      <c r="F379" s="161"/>
      <c r="G379" s="162"/>
      <c r="H379" s="162"/>
      <c r="I379" s="162"/>
      <c r="J379" s="162"/>
      <c r="K379" s="162"/>
      <c r="L379" s="162"/>
    </row>
    <row r="380" spans="1:12" ht="15.75">
      <c r="A380" s="162"/>
      <c r="B380" s="162"/>
      <c r="C380" s="164"/>
      <c r="D380" s="162"/>
      <c r="E380" s="162"/>
      <c r="F380" s="161"/>
      <c r="G380" s="162"/>
      <c r="H380" s="162"/>
      <c r="I380" s="162"/>
      <c r="J380" s="162"/>
      <c r="K380" s="162"/>
      <c r="L380" s="162"/>
    </row>
    <row r="381" spans="1:12" ht="15.75">
      <c r="A381" s="162"/>
      <c r="B381" s="162"/>
      <c r="C381" s="164"/>
      <c r="D381" s="162"/>
      <c r="E381" s="162"/>
      <c r="F381" s="161"/>
      <c r="G381" s="162"/>
      <c r="H381" s="162"/>
      <c r="I381" s="162"/>
      <c r="J381" s="162"/>
      <c r="K381" s="162"/>
      <c r="L381" s="162"/>
    </row>
    <row r="382" spans="1:12" ht="15.75">
      <c r="A382" s="326" t="s">
        <v>1143</v>
      </c>
      <c r="B382" s="326"/>
      <c r="C382" s="326"/>
      <c r="D382" s="326"/>
      <c r="E382" s="326"/>
      <c r="F382" s="161"/>
      <c r="G382" s="162"/>
      <c r="H382" s="326" t="s">
        <v>1144</v>
      </c>
      <c r="I382" s="326"/>
      <c r="J382" s="326"/>
      <c r="K382" s="326"/>
      <c r="L382" s="326"/>
    </row>
    <row r="383" spans="1:11" ht="15.75">
      <c r="A383" s="340"/>
      <c r="B383" s="340"/>
      <c r="C383" s="340"/>
      <c r="I383" s="341"/>
      <c r="J383" s="341"/>
      <c r="K383" s="341"/>
    </row>
    <row r="384" spans="1:11" ht="15.75">
      <c r="A384" s="73"/>
      <c r="B384" s="73"/>
      <c r="C384" s="73"/>
      <c r="I384" s="74"/>
      <c r="J384" s="74"/>
      <c r="K384" s="74"/>
    </row>
    <row r="385" ht="15">
      <c r="B385" s="65"/>
    </row>
  </sheetData>
  <sheetProtection/>
  <mergeCells count="31">
    <mergeCell ref="A9:B9"/>
    <mergeCell ref="A383:C383"/>
    <mergeCell ref="I383:K383"/>
    <mergeCell ref="I2:L5"/>
    <mergeCell ref="J6:L6"/>
    <mergeCell ref="A3:C3"/>
    <mergeCell ref="A5:C5"/>
    <mergeCell ref="B10:C10"/>
    <mergeCell ref="A376:E376"/>
    <mergeCell ref="H376:L376"/>
    <mergeCell ref="A1:B1"/>
    <mergeCell ref="K1:L1"/>
    <mergeCell ref="A7:A8"/>
    <mergeCell ref="D2:H4"/>
    <mergeCell ref="A2:C2"/>
    <mergeCell ref="A4:C4"/>
    <mergeCell ref="B182:C182"/>
    <mergeCell ref="B373:C373"/>
    <mergeCell ref="B360:C360"/>
    <mergeCell ref="B353:C353"/>
    <mergeCell ref="B325:C325"/>
    <mergeCell ref="B151:C151"/>
    <mergeCell ref="B45:C45"/>
    <mergeCell ref="H378:L378"/>
    <mergeCell ref="A382:E382"/>
    <mergeCell ref="H382:L382"/>
    <mergeCell ref="A377:E377"/>
    <mergeCell ref="H377:L377"/>
    <mergeCell ref="B319:C319"/>
    <mergeCell ref="B260:C260"/>
    <mergeCell ref="B253:C253"/>
  </mergeCells>
  <conditionalFormatting sqref="E325:E353 E360:E374 E46:E174 E182:E319 E322 E10:E40 E43:E44">
    <cfRule type="cellIs" priority="25" dxfId="0" operator="lessThan" stopIfTrue="1">
      <formula>C10</formula>
    </cfRule>
  </conditionalFormatting>
  <dataValidations count="7">
    <dataValidation type="list" allowBlank="1" showInputMessage="1" showErrorMessage="1" errorTitle="Thông báo" error="Lựa chọn theo danh sách (nếu chưa có tên tổ chức tín dụng đề nghị bổ sung thêm vào Sheet TCTD)" sqref="F46:F375 F27:F33 F41:F42 F11:F22">
      <formula1>INDIRECT("TCTD!$c$6:$c$100")</formula1>
    </dataValidation>
    <dataValidation allowBlank="1" showInputMessage="1" errorTitle="Thông báo" error="Lựa chọn theo DS (nếu chưa có tên ngân hàng đề nghị bổ sung vào Sheet TCTD)" sqref="F10"/>
    <dataValidation type="date" allowBlank="1" showInputMessage="1" showErrorMessage="1" errorTitle="Thông báo" error="Không được nhập quá ngày hiện tại" sqref="E325:E353 E360:E375 C152:C174 C320 C46:C150 E46:E174 C183:C252 C261:C318 C326:C352 E182:E320 C322 E322 C374:C375 E10:E40 E43:E44 C11:C44">
      <formula1>25569</formula1>
      <formula2>TODAY()</formula2>
    </dataValidation>
    <dataValidation type="list" allowBlank="1" showInputMessage="1" showErrorMessage="1" errorTitle="Thông báo" error="Lựa chọn theo danh sách có sẵn" sqref="K46:K373 K11:K44">
      <formula1>Nguyennhan</formula1>
    </dataValidation>
    <dataValidation allowBlank="1" showInputMessage="1" errorTitle="Thông báo" error="Lựa chọn theo danh sách có sẵn" sqref="K10"/>
    <dataValidation type="list" allowBlank="1" showInputMessage="1" showErrorMessage="1" sqref="K374:K375">
      <formula1>Nguyennhan</formula1>
    </dataValidation>
    <dataValidation type="list" allowBlank="1" showInputMessage="1" showErrorMessage="1" sqref="F43:F44 F23:F26 F34:F40">
      <formula1>TCTD</formula1>
    </dataValidation>
  </dataValidations>
  <printOptions/>
  <pageMargins left="0" right="0" top="0" bottom="0" header="0.31496062992126" footer="0.31496062992126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zoomScalePageLayoutView="0" workbookViewId="0" topLeftCell="A1">
      <selection activeCell="B3" sqref="B3:B12"/>
    </sheetView>
  </sheetViews>
  <sheetFormatPr defaultColWidth="9.00390625" defaultRowHeight="14.25"/>
  <cols>
    <col min="1" max="1" width="3.875" style="1" customWidth="1"/>
    <col min="2" max="2" width="87.75390625" style="0" customWidth="1"/>
    <col min="5" max="5" width="30.875" style="0" customWidth="1"/>
    <col min="6" max="6" width="30.75390625" style="0" customWidth="1"/>
  </cols>
  <sheetData>
    <row r="2" spans="1:2" ht="21" customHeight="1">
      <c r="A2" s="49" t="s">
        <v>28</v>
      </c>
      <c r="B2" s="49" t="s">
        <v>29</v>
      </c>
    </row>
    <row r="3" spans="1:2" ht="21" customHeight="1">
      <c r="A3" s="77">
        <v>1</v>
      </c>
      <c r="B3" s="75" t="s">
        <v>275</v>
      </c>
    </row>
    <row r="4" spans="1:2" ht="21" customHeight="1">
      <c r="A4" s="77">
        <v>2</v>
      </c>
      <c r="B4" s="75" t="s">
        <v>276</v>
      </c>
    </row>
    <row r="5" spans="1:2" ht="21" customHeight="1">
      <c r="A5" s="77">
        <v>3</v>
      </c>
      <c r="B5" s="75" t="s">
        <v>268</v>
      </c>
    </row>
    <row r="6" spans="1:2" ht="21" customHeight="1">
      <c r="A6" s="77">
        <v>4</v>
      </c>
      <c r="B6" s="75" t="s">
        <v>269</v>
      </c>
    </row>
    <row r="7" spans="1:2" ht="21" customHeight="1">
      <c r="A7" s="77">
        <v>5</v>
      </c>
      <c r="B7" s="75" t="s">
        <v>270</v>
      </c>
    </row>
    <row r="8" spans="1:2" ht="21" customHeight="1">
      <c r="A8" s="77">
        <v>6</v>
      </c>
      <c r="B8" s="75" t="s">
        <v>271</v>
      </c>
    </row>
    <row r="9" spans="1:2" ht="21" customHeight="1">
      <c r="A9" s="77">
        <v>7</v>
      </c>
      <c r="B9" s="75" t="s">
        <v>272</v>
      </c>
    </row>
    <row r="10" spans="1:2" ht="21" customHeight="1">
      <c r="A10" s="77">
        <v>8</v>
      </c>
      <c r="B10" s="75" t="s">
        <v>273</v>
      </c>
    </row>
    <row r="11" spans="1:2" ht="21" customHeight="1">
      <c r="A11" s="77">
        <v>9</v>
      </c>
      <c r="B11" s="75" t="s">
        <v>274</v>
      </c>
    </row>
    <row r="12" spans="1:2" ht="24" customHeight="1">
      <c r="A12" s="77">
        <v>10</v>
      </c>
      <c r="B12" s="76" t="s">
        <v>389</v>
      </c>
    </row>
  </sheetData>
  <sheetProtection password="C763" sheet="1"/>
  <printOptions/>
  <pageMargins left="0.63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0"/>
  <sheetViews>
    <sheetView view="pageBreakPreview" zoomScaleSheetLayoutView="100" zoomScalePageLayoutView="0" workbookViewId="0" topLeftCell="A1">
      <pane ySplit="5" topLeftCell="BM78" activePane="bottomLeft" state="frozen"/>
      <selection pane="topLeft" activeCell="A1" sqref="A1"/>
      <selection pane="bottomLeft" activeCell="C93" sqref="C93"/>
    </sheetView>
  </sheetViews>
  <sheetFormatPr defaultColWidth="9.125" defaultRowHeight="14.25"/>
  <cols>
    <col min="1" max="1" width="1.12109375" style="7" customWidth="1"/>
    <col min="2" max="2" width="5.00390625" style="10" customWidth="1"/>
    <col min="3" max="3" width="84.875" style="7" customWidth="1"/>
    <col min="4" max="4" width="4.25390625" style="7" customWidth="1"/>
    <col min="5" max="5" width="5.00390625" style="10" hidden="1" customWidth="1"/>
    <col min="6" max="6" width="40.00390625" style="7" hidden="1" customWidth="1"/>
    <col min="7" max="7" width="4.25390625" style="7" hidden="1" customWidth="1"/>
    <col min="8" max="8" width="5.00390625" style="10" hidden="1" customWidth="1"/>
    <col min="9" max="9" width="40.00390625" style="7" hidden="1" customWidth="1"/>
    <col min="10" max="10" width="4.25390625" style="7" hidden="1" customWidth="1"/>
    <col min="11" max="11" width="5.00390625" style="10" hidden="1" customWidth="1"/>
    <col min="12" max="12" width="40.00390625" style="7" hidden="1" customWidth="1"/>
    <col min="13" max="13" width="4.25390625" style="7" hidden="1" customWidth="1"/>
    <col min="14" max="14" width="5.00390625" style="10" hidden="1" customWidth="1"/>
    <col min="15" max="15" width="40.00390625" style="7" hidden="1" customWidth="1"/>
    <col min="16" max="16" width="4.25390625" style="7" hidden="1" customWidth="1"/>
    <col min="17" max="17" width="5.00390625" style="7" hidden="1" customWidth="1"/>
    <col min="18" max="18" width="40.00390625" style="7" hidden="1" customWidth="1"/>
    <col min="19" max="16384" width="9.125" style="7" customWidth="1"/>
  </cols>
  <sheetData>
    <row r="1" ht="5.25" customHeight="1"/>
    <row r="2" spans="2:15" ht="23.25" customHeight="1">
      <c r="B2" s="347" t="s">
        <v>258</v>
      </c>
      <c r="C2" s="34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6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8" ht="12.75">
      <c r="B4" s="348" t="s">
        <v>28</v>
      </c>
      <c r="C4" s="348" t="s">
        <v>259</v>
      </c>
      <c r="D4" s="19"/>
      <c r="E4" s="350" t="s">
        <v>37</v>
      </c>
      <c r="F4" s="350"/>
      <c r="G4" s="19"/>
      <c r="H4" s="351" t="s">
        <v>38</v>
      </c>
      <c r="I4" s="351"/>
      <c r="J4" s="19"/>
      <c r="K4" s="290" t="s">
        <v>40</v>
      </c>
      <c r="L4" s="290"/>
      <c r="M4" s="19"/>
      <c r="N4" s="289" t="s">
        <v>39</v>
      </c>
      <c r="O4" s="289"/>
      <c r="P4" s="9"/>
      <c r="Q4" s="349" t="s">
        <v>41</v>
      </c>
      <c r="R4" s="349"/>
    </row>
    <row r="5" spans="2:18" s="8" customFormat="1" ht="12.75">
      <c r="B5" s="348"/>
      <c r="C5" s="348"/>
      <c r="E5" s="16" t="s">
        <v>28</v>
      </c>
      <c r="F5" s="16" t="s">
        <v>30</v>
      </c>
      <c r="H5" s="17" t="s">
        <v>28</v>
      </c>
      <c r="I5" s="17" t="s">
        <v>30</v>
      </c>
      <c r="K5" s="14" t="s">
        <v>28</v>
      </c>
      <c r="L5" s="15" t="s">
        <v>30</v>
      </c>
      <c r="N5" s="18" t="s">
        <v>28</v>
      </c>
      <c r="O5" s="18" t="s">
        <v>30</v>
      </c>
      <c r="Q5" s="20" t="s">
        <v>28</v>
      </c>
      <c r="R5" s="20" t="s">
        <v>30</v>
      </c>
    </row>
    <row r="6" spans="1:18" s="8" customFormat="1" ht="12.75">
      <c r="A6" s="28"/>
      <c r="B6" s="26">
        <v>1</v>
      </c>
      <c r="C6" s="25" t="s">
        <v>127</v>
      </c>
      <c r="E6" s="32"/>
      <c r="F6" s="32"/>
      <c r="G6" s="33"/>
      <c r="H6" s="32"/>
      <c r="I6" s="32"/>
      <c r="J6" s="33"/>
      <c r="K6" s="34"/>
      <c r="L6" s="35"/>
      <c r="M6" s="33"/>
      <c r="N6" s="32"/>
      <c r="O6" s="32"/>
      <c r="P6" s="33"/>
      <c r="Q6" s="32"/>
      <c r="R6" s="32"/>
    </row>
    <row r="7" spans="1:18" s="8" customFormat="1" ht="12.75">
      <c r="A7" s="28"/>
      <c r="B7" s="27" t="s">
        <v>42</v>
      </c>
      <c r="C7" s="48" t="s">
        <v>125</v>
      </c>
      <c r="D7" s="11"/>
      <c r="E7" s="36" t="s">
        <v>44</v>
      </c>
      <c r="F7" s="37" t="s">
        <v>31</v>
      </c>
      <c r="G7" s="38"/>
      <c r="H7" s="36">
        <v>1</v>
      </c>
      <c r="I7" s="39" t="s">
        <v>88</v>
      </c>
      <c r="J7" s="38"/>
      <c r="K7" s="36">
        <v>1</v>
      </c>
      <c r="L7" s="35" t="s">
        <v>32</v>
      </c>
      <c r="M7" s="38"/>
      <c r="N7" s="36">
        <v>1</v>
      </c>
      <c r="O7" s="40" t="s">
        <v>119</v>
      </c>
      <c r="P7" s="38"/>
      <c r="Q7" s="35"/>
      <c r="R7" s="35"/>
    </row>
    <row r="8" spans="1:18" s="8" customFormat="1" ht="12.75">
      <c r="A8" s="29"/>
      <c r="B8" s="27" t="s">
        <v>43</v>
      </c>
      <c r="C8" s="48" t="s">
        <v>126</v>
      </c>
      <c r="D8" s="11"/>
      <c r="E8" s="36" t="s">
        <v>45</v>
      </c>
      <c r="F8" s="37"/>
      <c r="G8" s="38"/>
      <c r="H8" s="36">
        <v>6</v>
      </c>
      <c r="I8" s="39" t="s">
        <v>92</v>
      </c>
      <c r="J8" s="38"/>
      <c r="K8" s="36">
        <v>3</v>
      </c>
      <c r="L8" s="37" t="s">
        <v>116</v>
      </c>
      <c r="M8" s="38"/>
      <c r="N8" s="36">
        <v>3</v>
      </c>
      <c r="O8" s="40" t="s">
        <v>121</v>
      </c>
      <c r="P8" s="38"/>
      <c r="Q8" s="35"/>
      <c r="R8" s="35"/>
    </row>
    <row r="9" spans="1:18" s="8" customFormat="1" ht="12.75">
      <c r="A9" s="30"/>
      <c r="B9" s="26">
        <v>2</v>
      </c>
      <c r="C9" s="22" t="s">
        <v>315</v>
      </c>
      <c r="D9" s="11"/>
      <c r="E9" s="36" t="s">
        <v>46</v>
      </c>
      <c r="F9" s="37"/>
      <c r="G9" s="38"/>
      <c r="H9" s="36">
        <v>7</v>
      </c>
      <c r="I9" s="39" t="s">
        <v>94</v>
      </c>
      <c r="J9" s="38"/>
      <c r="K9" s="36">
        <v>13</v>
      </c>
      <c r="L9" s="37" t="s">
        <v>117</v>
      </c>
      <c r="M9" s="38"/>
      <c r="N9" s="37">
        <v>4</v>
      </c>
      <c r="O9" s="40" t="s">
        <v>36</v>
      </c>
      <c r="P9" s="38"/>
      <c r="Q9" s="35"/>
      <c r="R9" s="35"/>
    </row>
    <row r="10" spans="1:18" s="8" customFormat="1" ht="12.75">
      <c r="A10" s="30"/>
      <c r="B10" s="27" t="s">
        <v>44</v>
      </c>
      <c r="C10" s="48" t="s">
        <v>278</v>
      </c>
      <c r="D10" s="11"/>
      <c r="E10" s="36"/>
      <c r="F10" s="37"/>
      <c r="G10" s="38"/>
      <c r="H10" s="36">
        <v>9</v>
      </c>
      <c r="I10" s="39" t="s">
        <v>93</v>
      </c>
      <c r="J10" s="38"/>
      <c r="K10" s="36">
        <v>9</v>
      </c>
      <c r="L10" s="37" t="s">
        <v>34</v>
      </c>
      <c r="M10" s="38"/>
      <c r="N10" s="37">
        <v>6</v>
      </c>
      <c r="O10" s="40" t="s">
        <v>123</v>
      </c>
      <c r="P10" s="38"/>
      <c r="Q10" s="35"/>
      <c r="R10" s="35"/>
    </row>
    <row r="11" spans="1:18" s="8" customFormat="1" ht="12.75">
      <c r="A11" s="30"/>
      <c r="B11" s="27" t="s">
        <v>45</v>
      </c>
      <c r="C11" s="48" t="s">
        <v>277</v>
      </c>
      <c r="D11" s="11"/>
      <c r="E11" s="36"/>
      <c r="F11" s="37"/>
      <c r="G11" s="38"/>
      <c r="H11" s="36"/>
      <c r="I11" s="39"/>
      <c r="J11" s="38"/>
      <c r="K11" s="36"/>
      <c r="L11" s="37"/>
      <c r="M11" s="38"/>
      <c r="N11" s="37"/>
      <c r="O11" s="40"/>
      <c r="P11" s="38"/>
      <c r="Q11" s="35"/>
      <c r="R11" s="35"/>
    </row>
    <row r="12" spans="1:18" s="8" customFormat="1" ht="12.75">
      <c r="A12" s="30"/>
      <c r="B12" s="26">
        <v>3</v>
      </c>
      <c r="C12" s="22" t="s">
        <v>320</v>
      </c>
      <c r="D12" s="11"/>
      <c r="E12" s="36"/>
      <c r="F12" s="37"/>
      <c r="G12" s="38"/>
      <c r="H12" s="36"/>
      <c r="I12" s="39"/>
      <c r="J12" s="38"/>
      <c r="K12" s="36"/>
      <c r="L12" s="37"/>
      <c r="M12" s="38"/>
      <c r="N12" s="37"/>
      <c r="O12" s="40"/>
      <c r="P12" s="38"/>
      <c r="Q12" s="35"/>
      <c r="R12" s="35"/>
    </row>
    <row r="13" spans="1:18" s="8" customFormat="1" ht="12.75">
      <c r="A13" s="30"/>
      <c r="B13" s="27" t="s">
        <v>128</v>
      </c>
      <c r="C13" s="48" t="s">
        <v>91</v>
      </c>
      <c r="D13" s="11"/>
      <c r="E13" s="36"/>
      <c r="F13" s="37"/>
      <c r="G13" s="38"/>
      <c r="H13" s="36"/>
      <c r="I13" s="39"/>
      <c r="J13" s="38"/>
      <c r="K13" s="36"/>
      <c r="L13" s="37"/>
      <c r="M13" s="38"/>
      <c r="N13" s="37"/>
      <c r="O13" s="40"/>
      <c r="P13" s="38"/>
      <c r="Q13" s="35"/>
      <c r="R13" s="35"/>
    </row>
    <row r="14" spans="1:18" s="8" customFormat="1" ht="12.75">
      <c r="A14" s="30"/>
      <c r="B14" s="27" t="s">
        <v>129</v>
      </c>
      <c r="C14" s="48" t="s">
        <v>281</v>
      </c>
      <c r="D14" s="11"/>
      <c r="E14" s="36"/>
      <c r="F14" s="37"/>
      <c r="G14" s="38"/>
      <c r="H14" s="36"/>
      <c r="I14" s="39"/>
      <c r="J14" s="38"/>
      <c r="K14" s="36"/>
      <c r="L14" s="37"/>
      <c r="M14" s="38"/>
      <c r="N14" s="37"/>
      <c r="O14" s="40"/>
      <c r="P14" s="38"/>
      <c r="Q14" s="35"/>
      <c r="R14" s="35"/>
    </row>
    <row r="15" spans="1:18" s="8" customFormat="1" ht="12.75">
      <c r="A15" s="30"/>
      <c r="B15" s="27" t="s">
        <v>130</v>
      </c>
      <c r="C15" s="48" t="s">
        <v>279</v>
      </c>
      <c r="D15" s="11"/>
      <c r="E15" s="36"/>
      <c r="F15" s="37"/>
      <c r="G15" s="38"/>
      <c r="H15" s="36"/>
      <c r="I15" s="39"/>
      <c r="J15" s="38"/>
      <c r="K15" s="36"/>
      <c r="L15" s="37"/>
      <c r="M15" s="38"/>
      <c r="N15" s="37"/>
      <c r="O15" s="40"/>
      <c r="P15" s="38"/>
      <c r="Q15" s="35"/>
      <c r="R15" s="35"/>
    </row>
    <row r="16" spans="1:18" s="8" customFormat="1" ht="12.75">
      <c r="A16" s="29"/>
      <c r="B16" s="26">
        <v>4</v>
      </c>
      <c r="C16" s="22" t="s">
        <v>282</v>
      </c>
      <c r="D16" s="11"/>
      <c r="E16" s="36" t="s">
        <v>47</v>
      </c>
      <c r="F16" s="37"/>
      <c r="G16" s="38"/>
      <c r="H16" s="36">
        <v>27</v>
      </c>
      <c r="I16" s="39" t="s">
        <v>107</v>
      </c>
      <c r="J16" s="38"/>
      <c r="K16" s="36">
        <v>2</v>
      </c>
      <c r="L16" s="37" t="s">
        <v>33</v>
      </c>
      <c r="M16" s="38"/>
      <c r="N16" s="36">
        <v>2</v>
      </c>
      <c r="O16" s="40" t="s">
        <v>120</v>
      </c>
      <c r="P16" s="38"/>
      <c r="Q16" s="35"/>
      <c r="R16" s="35"/>
    </row>
    <row r="17" spans="1:18" s="8" customFormat="1" ht="12.75">
      <c r="A17" s="29"/>
      <c r="B17" s="27" t="s">
        <v>131</v>
      </c>
      <c r="C17" s="48" t="s">
        <v>284</v>
      </c>
      <c r="D17" s="11"/>
      <c r="E17" s="36" t="s">
        <v>48</v>
      </c>
      <c r="F17" s="37"/>
      <c r="G17" s="38"/>
      <c r="H17" s="36">
        <v>31</v>
      </c>
      <c r="I17" s="39" t="s">
        <v>111</v>
      </c>
      <c r="J17" s="38"/>
      <c r="K17" s="36">
        <v>4</v>
      </c>
      <c r="L17" s="37" t="s">
        <v>118</v>
      </c>
      <c r="M17" s="38"/>
      <c r="N17" s="37">
        <v>5</v>
      </c>
      <c r="O17" s="40" t="s">
        <v>122</v>
      </c>
      <c r="P17" s="38"/>
      <c r="Q17" s="35"/>
      <c r="R17" s="35"/>
    </row>
    <row r="18" spans="1:18" s="8" customFormat="1" ht="12.75">
      <c r="A18" s="29"/>
      <c r="B18" s="27" t="s">
        <v>132</v>
      </c>
      <c r="C18" s="48" t="s">
        <v>92</v>
      </c>
      <c r="D18" s="11"/>
      <c r="E18" s="36" t="s">
        <v>49</v>
      </c>
      <c r="F18" s="37"/>
      <c r="G18" s="38"/>
      <c r="H18" s="36">
        <v>36</v>
      </c>
      <c r="I18" s="39" t="s">
        <v>114</v>
      </c>
      <c r="J18" s="38"/>
      <c r="K18" s="36">
        <v>10</v>
      </c>
      <c r="L18" s="37" t="s">
        <v>35</v>
      </c>
      <c r="M18" s="38"/>
      <c r="N18" s="37"/>
      <c r="O18" s="40"/>
      <c r="P18" s="38"/>
      <c r="Q18" s="35"/>
      <c r="R18" s="35"/>
    </row>
    <row r="19" spans="1:18" s="8" customFormat="1" ht="12.75">
      <c r="A19" s="29"/>
      <c r="B19" s="27" t="s">
        <v>133</v>
      </c>
      <c r="C19" s="48" t="s">
        <v>93</v>
      </c>
      <c r="D19" s="11"/>
      <c r="E19" s="36"/>
      <c r="F19" s="37"/>
      <c r="G19" s="38"/>
      <c r="H19" s="36"/>
      <c r="I19" s="39"/>
      <c r="J19" s="38"/>
      <c r="K19" s="36"/>
      <c r="L19" s="37"/>
      <c r="M19" s="38"/>
      <c r="N19" s="37"/>
      <c r="O19" s="40"/>
      <c r="P19" s="38"/>
      <c r="Q19" s="35"/>
      <c r="R19" s="35"/>
    </row>
    <row r="20" spans="1:18" s="8" customFormat="1" ht="12.75">
      <c r="A20" s="29"/>
      <c r="B20" s="27" t="s">
        <v>134</v>
      </c>
      <c r="C20" s="48" t="s">
        <v>107</v>
      </c>
      <c r="D20" s="11"/>
      <c r="E20" s="36"/>
      <c r="F20" s="37"/>
      <c r="G20" s="38"/>
      <c r="H20" s="36"/>
      <c r="I20" s="39"/>
      <c r="J20" s="38"/>
      <c r="K20" s="36"/>
      <c r="L20" s="37"/>
      <c r="M20" s="38"/>
      <c r="N20" s="37"/>
      <c r="O20" s="40"/>
      <c r="P20" s="38"/>
      <c r="Q20" s="35"/>
      <c r="R20" s="35"/>
    </row>
    <row r="21" spans="1:18" s="8" customFormat="1" ht="12.75">
      <c r="A21" s="29"/>
      <c r="B21" s="27" t="s">
        <v>135</v>
      </c>
      <c r="C21" s="48" t="s">
        <v>94</v>
      </c>
      <c r="D21" s="11"/>
      <c r="E21" s="36"/>
      <c r="F21" s="37"/>
      <c r="G21" s="38"/>
      <c r="H21" s="36"/>
      <c r="I21" s="39"/>
      <c r="J21" s="38"/>
      <c r="K21" s="36"/>
      <c r="L21" s="37"/>
      <c r="M21" s="38"/>
      <c r="N21" s="37"/>
      <c r="O21" s="40"/>
      <c r="P21" s="38"/>
      <c r="Q21" s="35"/>
      <c r="R21" s="35"/>
    </row>
    <row r="22" spans="1:18" s="8" customFormat="1" ht="12.75">
      <c r="A22" s="29"/>
      <c r="B22" s="27" t="s">
        <v>136</v>
      </c>
      <c r="C22" s="48" t="s">
        <v>111</v>
      </c>
      <c r="D22" s="11"/>
      <c r="E22" s="36"/>
      <c r="F22" s="37"/>
      <c r="G22" s="38"/>
      <c r="H22" s="36"/>
      <c r="I22" s="39"/>
      <c r="J22" s="38"/>
      <c r="K22" s="36"/>
      <c r="L22" s="37"/>
      <c r="M22" s="38"/>
      <c r="N22" s="37"/>
      <c r="O22" s="40"/>
      <c r="P22" s="38"/>
      <c r="Q22" s="35"/>
      <c r="R22" s="35"/>
    </row>
    <row r="23" spans="1:18" s="8" customFormat="1" ht="12.75">
      <c r="A23" s="29"/>
      <c r="B23" s="27" t="s">
        <v>137</v>
      </c>
      <c r="C23" s="48" t="s">
        <v>114</v>
      </c>
      <c r="D23" s="11"/>
      <c r="E23" s="36"/>
      <c r="F23" s="37"/>
      <c r="G23" s="38"/>
      <c r="H23" s="36"/>
      <c r="I23" s="39"/>
      <c r="J23" s="38"/>
      <c r="K23" s="36"/>
      <c r="L23" s="37"/>
      <c r="M23" s="38"/>
      <c r="N23" s="37"/>
      <c r="O23" s="40"/>
      <c r="P23" s="38"/>
      <c r="Q23" s="35"/>
      <c r="R23" s="35"/>
    </row>
    <row r="24" spans="1:18" s="8" customFormat="1" ht="12.75">
      <c r="A24" s="29"/>
      <c r="B24" s="27" t="s">
        <v>138</v>
      </c>
      <c r="C24" s="48" t="s">
        <v>280</v>
      </c>
      <c r="D24" s="11"/>
      <c r="E24" s="36"/>
      <c r="F24" s="37"/>
      <c r="G24" s="38"/>
      <c r="H24" s="36"/>
      <c r="I24" s="39"/>
      <c r="J24" s="38"/>
      <c r="K24" s="36"/>
      <c r="L24" s="37"/>
      <c r="M24" s="38"/>
      <c r="N24" s="37"/>
      <c r="O24" s="40"/>
      <c r="P24" s="38"/>
      <c r="Q24" s="35"/>
      <c r="R24" s="35"/>
    </row>
    <row r="25" spans="1:18" s="8" customFormat="1" ht="12.75">
      <c r="A25" s="29"/>
      <c r="B25" s="27" t="s">
        <v>139</v>
      </c>
      <c r="C25" s="48" t="s">
        <v>124</v>
      </c>
      <c r="D25" s="11"/>
      <c r="E25" s="36"/>
      <c r="F25" s="37"/>
      <c r="G25" s="38"/>
      <c r="H25" s="36"/>
      <c r="I25" s="39"/>
      <c r="J25" s="38"/>
      <c r="K25" s="36"/>
      <c r="L25" s="37"/>
      <c r="M25" s="38"/>
      <c r="N25" s="37"/>
      <c r="O25" s="40"/>
      <c r="P25" s="38"/>
      <c r="Q25" s="35"/>
      <c r="R25" s="35"/>
    </row>
    <row r="26" spans="1:18" s="8" customFormat="1" ht="12.75">
      <c r="A26" s="29"/>
      <c r="B26" s="27" t="s">
        <v>140</v>
      </c>
      <c r="C26" s="48" t="s">
        <v>115</v>
      </c>
      <c r="D26" s="11"/>
      <c r="E26" s="36"/>
      <c r="F26" s="37"/>
      <c r="G26" s="38"/>
      <c r="H26" s="36"/>
      <c r="I26" s="39"/>
      <c r="J26" s="38"/>
      <c r="K26" s="36"/>
      <c r="L26" s="37"/>
      <c r="M26" s="38"/>
      <c r="N26" s="37"/>
      <c r="O26" s="40"/>
      <c r="P26" s="38"/>
      <c r="Q26" s="35"/>
      <c r="R26" s="35"/>
    </row>
    <row r="27" spans="1:18" s="8" customFormat="1" ht="12.75">
      <c r="A27" s="29"/>
      <c r="B27" s="27" t="s">
        <v>141</v>
      </c>
      <c r="C27" s="48" t="s">
        <v>89</v>
      </c>
      <c r="D27" s="11"/>
      <c r="E27" s="36"/>
      <c r="F27" s="37"/>
      <c r="G27" s="38"/>
      <c r="H27" s="36"/>
      <c r="I27" s="39"/>
      <c r="J27" s="38"/>
      <c r="K27" s="36"/>
      <c r="L27" s="37"/>
      <c r="M27" s="38"/>
      <c r="N27" s="37"/>
      <c r="O27" s="40"/>
      <c r="P27" s="38"/>
      <c r="Q27" s="35"/>
      <c r="R27" s="35"/>
    </row>
    <row r="28" spans="1:18" s="8" customFormat="1" ht="12.75">
      <c r="A28" s="29"/>
      <c r="B28" s="27" t="s">
        <v>142</v>
      </c>
      <c r="C28" s="48" t="s">
        <v>90</v>
      </c>
      <c r="D28" s="11"/>
      <c r="E28" s="36"/>
      <c r="F28" s="37"/>
      <c r="G28" s="38"/>
      <c r="H28" s="36"/>
      <c r="I28" s="39"/>
      <c r="J28" s="38"/>
      <c r="K28" s="36"/>
      <c r="L28" s="37"/>
      <c r="M28" s="38"/>
      <c r="N28" s="37"/>
      <c r="O28" s="40"/>
      <c r="P28" s="38"/>
      <c r="Q28" s="35"/>
      <c r="R28" s="35"/>
    </row>
    <row r="29" spans="1:18" s="8" customFormat="1" ht="12.75">
      <c r="A29" s="29"/>
      <c r="B29" s="27" t="s">
        <v>143</v>
      </c>
      <c r="C29" s="48" t="s">
        <v>285</v>
      </c>
      <c r="D29" s="11"/>
      <c r="E29" s="36"/>
      <c r="F29" s="37"/>
      <c r="G29" s="38"/>
      <c r="H29" s="36"/>
      <c r="I29" s="39"/>
      <c r="J29" s="38"/>
      <c r="K29" s="36"/>
      <c r="L29" s="37"/>
      <c r="M29" s="38"/>
      <c r="N29" s="37"/>
      <c r="O29" s="40"/>
      <c r="P29" s="38"/>
      <c r="Q29" s="35"/>
      <c r="R29" s="35"/>
    </row>
    <row r="30" spans="1:18" s="8" customFormat="1" ht="12.75">
      <c r="A30" s="29"/>
      <c r="B30" s="27" t="s">
        <v>144</v>
      </c>
      <c r="C30" s="48" t="s">
        <v>95</v>
      </c>
      <c r="D30" s="11"/>
      <c r="E30" s="36"/>
      <c r="F30" s="37"/>
      <c r="G30" s="38"/>
      <c r="H30" s="36"/>
      <c r="I30" s="39"/>
      <c r="J30" s="38"/>
      <c r="K30" s="36"/>
      <c r="L30" s="37"/>
      <c r="M30" s="38"/>
      <c r="N30" s="37"/>
      <c r="O30" s="40"/>
      <c r="P30" s="38"/>
      <c r="Q30" s="35"/>
      <c r="R30" s="35"/>
    </row>
    <row r="31" spans="1:18" s="8" customFormat="1" ht="12.75">
      <c r="A31" s="29"/>
      <c r="B31" s="27" t="s">
        <v>288</v>
      </c>
      <c r="C31" s="48" t="s">
        <v>286</v>
      </c>
      <c r="D31" s="11"/>
      <c r="E31" s="36"/>
      <c r="F31" s="37"/>
      <c r="G31" s="38"/>
      <c r="H31" s="36"/>
      <c r="I31" s="39"/>
      <c r="J31" s="38"/>
      <c r="K31" s="36"/>
      <c r="L31" s="37"/>
      <c r="M31" s="38"/>
      <c r="N31" s="37"/>
      <c r="O31" s="40"/>
      <c r="P31" s="38"/>
      <c r="Q31" s="35"/>
      <c r="R31" s="35"/>
    </row>
    <row r="32" spans="1:18" s="8" customFormat="1" ht="12.75">
      <c r="A32" s="29"/>
      <c r="B32" s="27" t="s">
        <v>289</v>
      </c>
      <c r="C32" s="48" t="s">
        <v>96</v>
      </c>
      <c r="D32" s="11"/>
      <c r="E32" s="36"/>
      <c r="F32" s="37"/>
      <c r="G32" s="38"/>
      <c r="H32" s="36"/>
      <c r="I32" s="39"/>
      <c r="J32" s="38"/>
      <c r="K32" s="36"/>
      <c r="L32" s="37"/>
      <c r="M32" s="38"/>
      <c r="N32" s="37"/>
      <c r="O32" s="40"/>
      <c r="P32" s="38"/>
      <c r="Q32" s="35"/>
      <c r="R32" s="35"/>
    </row>
    <row r="33" spans="1:18" s="8" customFormat="1" ht="12.75">
      <c r="A33" s="29"/>
      <c r="B33" s="27" t="s">
        <v>290</v>
      </c>
      <c r="C33" s="48" t="s">
        <v>112</v>
      </c>
      <c r="D33" s="11"/>
      <c r="E33" s="36"/>
      <c r="F33" s="37"/>
      <c r="G33" s="38"/>
      <c r="H33" s="36"/>
      <c r="I33" s="39"/>
      <c r="J33" s="38"/>
      <c r="K33" s="36"/>
      <c r="L33" s="37"/>
      <c r="M33" s="38"/>
      <c r="N33" s="37"/>
      <c r="O33" s="40"/>
      <c r="P33" s="38"/>
      <c r="Q33" s="35"/>
      <c r="R33" s="35"/>
    </row>
    <row r="34" spans="1:18" s="8" customFormat="1" ht="12.75">
      <c r="A34" s="29"/>
      <c r="B34" s="27" t="s">
        <v>291</v>
      </c>
      <c r="C34" s="48" t="s">
        <v>113</v>
      </c>
      <c r="D34" s="11"/>
      <c r="E34" s="36"/>
      <c r="F34" s="37"/>
      <c r="G34" s="38"/>
      <c r="H34" s="36"/>
      <c r="I34" s="39"/>
      <c r="J34" s="38"/>
      <c r="K34" s="36"/>
      <c r="L34" s="37"/>
      <c r="M34" s="38"/>
      <c r="N34" s="37"/>
      <c r="O34" s="40"/>
      <c r="P34" s="38"/>
      <c r="Q34" s="35"/>
      <c r="R34" s="35"/>
    </row>
    <row r="35" spans="1:18" s="8" customFormat="1" ht="12.75">
      <c r="A35" s="29"/>
      <c r="B35" s="27" t="s">
        <v>292</v>
      </c>
      <c r="C35" s="48" t="s">
        <v>98</v>
      </c>
      <c r="D35" s="11"/>
      <c r="E35" s="36"/>
      <c r="F35" s="37"/>
      <c r="G35" s="38"/>
      <c r="H35" s="36"/>
      <c r="I35" s="39"/>
      <c r="J35" s="38"/>
      <c r="K35" s="36"/>
      <c r="L35" s="37"/>
      <c r="M35" s="38"/>
      <c r="N35" s="37"/>
      <c r="O35" s="40"/>
      <c r="P35" s="38"/>
      <c r="Q35" s="35"/>
      <c r="R35" s="35"/>
    </row>
    <row r="36" spans="1:18" s="8" customFormat="1" ht="12.75">
      <c r="A36" s="29"/>
      <c r="B36" s="27" t="s">
        <v>293</v>
      </c>
      <c r="C36" s="48" t="s">
        <v>99</v>
      </c>
      <c r="D36" s="11"/>
      <c r="E36" s="36"/>
      <c r="F36" s="37"/>
      <c r="G36" s="38"/>
      <c r="H36" s="36"/>
      <c r="I36" s="39"/>
      <c r="J36" s="38"/>
      <c r="K36" s="36"/>
      <c r="L36" s="37"/>
      <c r="M36" s="38"/>
      <c r="N36" s="37"/>
      <c r="O36" s="40"/>
      <c r="P36" s="38"/>
      <c r="Q36" s="35"/>
      <c r="R36" s="35"/>
    </row>
    <row r="37" spans="1:18" s="8" customFormat="1" ht="12.75">
      <c r="A37" s="29"/>
      <c r="B37" s="27" t="s">
        <v>294</v>
      </c>
      <c r="C37" s="48" t="s">
        <v>305</v>
      </c>
      <c r="D37" s="11"/>
      <c r="E37" s="36"/>
      <c r="F37" s="37"/>
      <c r="G37" s="38"/>
      <c r="H37" s="36"/>
      <c r="I37" s="39"/>
      <c r="J37" s="38"/>
      <c r="K37" s="36"/>
      <c r="L37" s="37"/>
      <c r="M37" s="38"/>
      <c r="N37" s="37"/>
      <c r="O37" s="40"/>
      <c r="P37" s="38"/>
      <c r="Q37" s="35"/>
      <c r="R37" s="35"/>
    </row>
    <row r="38" spans="1:18" s="8" customFormat="1" ht="12.75">
      <c r="A38" s="29"/>
      <c r="B38" s="27" t="s">
        <v>295</v>
      </c>
      <c r="C38" s="48" t="s">
        <v>100</v>
      </c>
      <c r="D38" s="11"/>
      <c r="E38" s="36"/>
      <c r="F38" s="37"/>
      <c r="G38" s="38"/>
      <c r="H38" s="36"/>
      <c r="I38" s="39"/>
      <c r="J38" s="38"/>
      <c r="K38" s="36"/>
      <c r="L38" s="37"/>
      <c r="M38" s="38"/>
      <c r="N38" s="37"/>
      <c r="O38" s="40"/>
      <c r="P38" s="38"/>
      <c r="Q38" s="35"/>
      <c r="R38" s="35"/>
    </row>
    <row r="39" spans="1:18" s="8" customFormat="1" ht="12.75">
      <c r="A39" s="29"/>
      <c r="B39" s="27" t="s">
        <v>296</v>
      </c>
      <c r="C39" s="48" t="s">
        <v>287</v>
      </c>
      <c r="D39" s="11"/>
      <c r="E39" s="36"/>
      <c r="F39" s="37"/>
      <c r="G39" s="38"/>
      <c r="H39" s="36"/>
      <c r="I39" s="39"/>
      <c r="J39" s="38"/>
      <c r="K39" s="36"/>
      <c r="L39" s="37"/>
      <c r="M39" s="38"/>
      <c r="N39" s="37"/>
      <c r="O39" s="40"/>
      <c r="P39" s="38"/>
      <c r="Q39" s="35"/>
      <c r="R39" s="35"/>
    </row>
    <row r="40" spans="1:18" s="8" customFormat="1" ht="12.75">
      <c r="A40" s="29"/>
      <c r="B40" s="27" t="s">
        <v>297</v>
      </c>
      <c r="C40" s="48" t="s">
        <v>101</v>
      </c>
      <c r="D40" s="11"/>
      <c r="E40" s="36"/>
      <c r="F40" s="37"/>
      <c r="G40" s="38"/>
      <c r="H40" s="36"/>
      <c r="I40" s="39"/>
      <c r="J40" s="38"/>
      <c r="K40" s="36"/>
      <c r="L40" s="37"/>
      <c r="M40" s="38"/>
      <c r="N40" s="37"/>
      <c r="O40" s="40"/>
      <c r="P40" s="38"/>
      <c r="Q40" s="35"/>
      <c r="R40" s="35"/>
    </row>
    <row r="41" spans="1:18" s="8" customFormat="1" ht="12.75">
      <c r="A41" s="29"/>
      <c r="B41" s="27" t="s">
        <v>298</v>
      </c>
      <c r="C41" s="48" t="s">
        <v>102</v>
      </c>
      <c r="D41" s="11"/>
      <c r="E41" s="36"/>
      <c r="F41" s="37"/>
      <c r="G41" s="38"/>
      <c r="H41" s="36"/>
      <c r="I41" s="39"/>
      <c r="J41" s="38"/>
      <c r="K41" s="36"/>
      <c r="L41" s="37"/>
      <c r="M41" s="38"/>
      <c r="N41" s="37"/>
      <c r="O41" s="40"/>
      <c r="P41" s="38"/>
      <c r="Q41" s="35"/>
      <c r="R41" s="35"/>
    </row>
    <row r="42" spans="1:18" s="8" customFormat="1" ht="12.75">
      <c r="A42" s="29"/>
      <c r="B42" s="27" t="s">
        <v>299</v>
      </c>
      <c r="C42" s="48" t="s">
        <v>103</v>
      </c>
      <c r="D42" s="11"/>
      <c r="E42" s="36"/>
      <c r="F42" s="37"/>
      <c r="G42" s="38"/>
      <c r="H42" s="36"/>
      <c r="I42" s="39"/>
      <c r="J42" s="38"/>
      <c r="K42" s="36"/>
      <c r="L42" s="37"/>
      <c r="M42" s="38"/>
      <c r="N42" s="37"/>
      <c r="O42" s="40"/>
      <c r="P42" s="38"/>
      <c r="Q42" s="35"/>
      <c r="R42" s="35"/>
    </row>
    <row r="43" spans="1:18" s="8" customFormat="1" ht="12.75">
      <c r="A43" s="29"/>
      <c r="B43" s="27" t="s">
        <v>300</v>
      </c>
      <c r="C43" s="48" t="s">
        <v>105</v>
      </c>
      <c r="D43" s="11"/>
      <c r="E43" s="36"/>
      <c r="F43" s="37"/>
      <c r="G43" s="38"/>
      <c r="H43" s="36"/>
      <c r="I43" s="39"/>
      <c r="J43" s="38"/>
      <c r="K43" s="36"/>
      <c r="L43" s="37"/>
      <c r="M43" s="38"/>
      <c r="N43" s="37"/>
      <c r="O43" s="40"/>
      <c r="P43" s="38"/>
      <c r="Q43" s="35"/>
      <c r="R43" s="35"/>
    </row>
    <row r="44" spans="1:18" s="8" customFormat="1" ht="12.75">
      <c r="A44" s="29"/>
      <c r="B44" s="27" t="s">
        <v>301</v>
      </c>
      <c r="C44" s="48" t="s">
        <v>104</v>
      </c>
      <c r="D44" s="11"/>
      <c r="E44" s="36"/>
      <c r="F44" s="37"/>
      <c r="G44" s="38"/>
      <c r="H44" s="36"/>
      <c r="I44" s="39"/>
      <c r="J44" s="38"/>
      <c r="K44" s="36"/>
      <c r="L44" s="37"/>
      <c r="M44" s="38"/>
      <c r="N44" s="37"/>
      <c r="O44" s="40"/>
      <c r="P44" s="38"/>
      <c r="Q44" s="35"/>
      <c r="R44" s="35"/>
    </row>
    <row r="45" spans="1:18" s="8" customFormat="1" ht="12.75">
      <c r="A45" s="29"/>
      <c r="B45" s="27" t="s">
        <v>302</v>
      </c>
      <c r="C45" s="48" t="s">
        <v>283</v>
      </c>
      <c r="D45" s="11"/>
      <c r="E45" s="36"/>
      <c r="F45" s="37"/>
      <c r="G45" s="38"/>
      <c r="H45" s="36"/>
      <c r="I45" s="39"/>
      <c r="J45" s="38"/>
      <c r="K45" s="36"/>
      <c r="L45" s="37"/>
      <c r="M45" s="38"/>
      <c r="N45" s="37"/>
      <c r="O45" s="40"/>
      <c r="P45" s="38"/>
      <c r="Q45" s="35"/>
      <c r="R45" s="35"/>
    </row>
    <row r="46" spans="1:18" s="8" customFormat="1" ht="12.75">
      <c r="A46" s="29"/>
      <c r="B46" s="27" t="s">
        <v>303</v>
      </c>
      <c r="C46" s="48" t="s">
        <v>106</v>
      </c>
      <c r="D46" s="11"/>
      <c r="E46" s="36"/>
      <c r="F46" s="37"/>
      <c r="G46" s="38"/>
      <c r="H46" s="36"/>
      <c r="I46" s="39"/>
      <c r="J46" s="38"/>
      <c r="K46" s="36"/>
      <c r="L46" s="37"/>
      <c r="M46" s="38"/>
      <c r="N46" s="37"/>
      <c r="O46" s="40"/>
      <c r="P46" s="38"/>
      <c r="Q46" s="35"/>
      <c r="R46" s="35"/>
    </row>
    <row r="47" spans="1:18" s="8" customFormat="1" ht="12.75">
      <c r="A47" s="29"/>
      <c r="B47" s="27" t="s">
        <v>304</v>
      </c>
      <c r="C47" s="48" t="s">
        <v>97</v>
      </c>
      <c r="D47" s="11"/>
      <c r="E47" s="36"/>
      <c r="F47" s="37"/>
      <c r="G47" s="38"/>
      <c r="H47" s="36"/>
      <c r="I47" s="39"/>
      <c r="J47" s="38"/>
      <c r="K47" s="36"/>
      <c r="L47" s="37"/>
      <c r="M47" s="38"/>
      <c r="N47" s="37"/>
      <c r="O47" s="40"/>
      <c r="P47" s="38"/>
      <c r="Q47" s="35"/>
      <c r="R47" s="35"/>
    </row>
    <row r="48" spans="1:18" s="8" customFormat="1" ht="12.75">
      <c r="A48" s="29"/>
      <c r="B48" s="27" t="s">
        <v>306</v>
      </c>
      <c r="C48" s="48" t="s">
        <v>108</v>
      </c>
      <c r="D48" s="11"/>
      <c r="E48" s="36"/>
      <c r="F48" s="37"/>
      <c r="G48" s="38"/>
      <c r="H48" s="36"/>
      <c r="I48" s="39"/>
      <c r="J48" s="38"/>
      <c r="K48" s="36"/>
      <c r="L48" s="37"/>
      <c r="M48" s="38"/>
      <c r="N48" s="37"/>
      <c r="O48" s="40"/>
      <c r="P48" s="38"/>
      <c r="Q48" s="35"/>
      <c r="R48" s="35"/>
    </row>
    <row r="49" spans="1:18" s="8" customFormat="1" ht="12.75">
      <c r="A49" s="29"/>
      <c r="B49" s="27" t="s">
        <v>307</v>
      </c>
      <c r="C49" s="48" t="s">
        <v>109</v>
      </c>
      <c r="D49" s="11"/>
      <c r="E49" s="36"/>
      <c r="F49" s="37"/>
      <c r="G49" s="38"/>
      <c r="H49" s="36"/>
      <c r="I49" s="39"/>
      <c r="J49" s="38"/>
      <c r="K49" s="36"/>
      <c r="L49" s="37"/>
      <c r="M49" s="38"/>
      <c r="N49" s="37"/>
      <c r="O49" s="40"/>
      <c r="P49" s="38"/>
      <c r="Q49" s="35"/>
      <c r="R49" s="35"/>
    </row>
    <row r="50" spans="1:18" s="8" customFormat="1" ht="13.5" customHeight="1">
      <c r="A50" s="29"/>
      <c r="B50" s="27" t="s">
        <v>308</v>
      </c>
      <c r="C50" s="48" t="s">
        <v>110</v>
      </c>
      <c r="D50" s="11"/>
      <c r="E50" s="36"/>
      <c r="F50" s="37"/>
      <c r="G50" s="38"/>
      <c r="H50" s="36"/>
      <c r="I50" s="39"/>
      <c r="J50" s="38"/>
      <c r="K50" s="36"/>
      <c r="L50" s="37"/>
      <c r="M50" s="38"/>
      <c r="N50" s="37"/>
      <c r="O50" s="40"/>
      <c r="P50" s="38"/>
      <c r="Q50" s="35"/>
      <c r="R50" s="35"/>
    </row>
    <row r="51" spans="1:18" s="8" customFormat="1" ht="12.75">
      <c r="A51" s="29"/>
      <c r="B51" s="26">
        <v>5</v>
      </c>
      <c r="C51" s="22" t="s">
        <v>309</v>
      </c>
      <c r="D51" s="11"/>
      <c r="E51" s="36" t="s">
        <v>50</v>
      </c>
      <c r="F51" s="37"/>
      <c r="G51" s="38"/>
      <c r="H51" s="37"/>
      <c r="I51" s="37"/>
      <c r="J51" s="38"/>
      <c r="K51" s="37"/>
      <c r="L51" s="37"/>
      <c r="M51" s="38"/>
      <c r="N51" s="37"/>
      <c r="O51" s="37"/>
      <c r="P51" s="38"/>
      <c r="Q51" s="35"/>
      <c r="R51" s="35"/>
    </row>
    <row r="52" spans="1:18" s="8" customFormat="1" ht="12.75">
      <c r="A52" s="29"/>
      <c r="B52" s="27" t="s">
        <v>145</v>
      </c>
      <c r="C52" s="48" t="s">
        <v>310</v>
      </c>
      <c r="D52" s="11"/>
      <c r="E52" s="36" t="s">
        <v>51</v>
      </c>
      <c r="F52" s="37"/>
      <c r="G52" s="38"/>
      <c r="H52" s="37"/>
      <c r="I52" s="37"/>
      <c r="J52" s="38"/>
      <c r="K52" s="37"/>
      <c r="L52" s="37"/>
      <c r="M52" s="38"/>
      <c r="N52" s="37"/>
      <c r="O52" s="37"/>
      <c r="P52" s="38"/>
      <c r="Q52" s="35"/>
      <c r="R52" s="35"/>
    </row>
    <row r="53" spans="1:18" s="8" customFormat="1" ht="12.75">
      <c r="A53" s="29"/>
      <c r="B53" s="27" t="s">
        <v>146</v>
      </c>
      <c r="C53" s="48" t="s">
        <v>311</v>
      </c>
      <c r="D53" s="11"/>
      <c r="E53" s="36" t="s">
        <v>52</v>
      </c>
      <c r="F53" s="37"/>
      <c r="G53" s="38"/>
      <c r="H53" s="37"/>
      <c r="I53" s="37"/>
      <c r="J53" s="38"/>
      <c r="K53" s="37"/>
      <c r="L53" s="37"/>
      <c r="M53" s="38"/>
      <c r="N53" s="37"/>
      <c r="O53" s="37"/>
      <c r="P53" s="38"/>
      <c r="Q53" s="35"/>
      <c r="R53" s="35"/>
    </row>
    <row r="54" spans="1:18" s="8" customFormat="1" ht="12.75">
      <c r="A54" s="29"/>
      <c r="B54" s="27" t="s">
        <v>147</v>
      </c>
      <c r="C54" s="48" t="s">
        <v>312</v>
      </c>
      <c r="D54" s="11"/>
      <c r="E54" s="36" t="s">
        <v>53</v>
      </c>
      <c r="F54" s="37"/>
      <c r="G54" s="38"/>
      <c r="H54" s="37"/>
      <c r="I54" s="37"/>
      <c r="J54" s="38"/>
      <c r="K54" s="37"/>
      <c r="L54" s="37"/>
      <c r="M54" s="38"/>
      <c r="N54" s="37"/>
      <c r="O54" s="37"/>
      <c r="P54" s="38"/>
      <c r="Q54" s="35"/>
      <c r="R54" s="35"/>
    </row>
    <row r="55" spans="1:18" s="8" customFormat="1" ht="12.75">
      <c r="A55" s="29"/>
      <c r="B55" s="27" t="s">
        <v>148</v>
      </c>
      <c r="C55" s="48" t="s">
        <v>313</v>
      </c>
      <c r="D55" s="11"/>
      <c r="E55" s="36" t="s">
        <v>54</v>
      </c>
      <c r="F55" s="37"/>
      <c r="G55" s="38"/>
      <c r="H55" s="37"/>
      <c r="I55" s="37"/>
      <c r="J55" s="38"/>
      <c r="K55" s="37"/>
      <c r="L55" s="37"/>
      <c r="M55" s="38"/>
      <c r="N55" s="37"/>
      <c r="O55" s="37"/>
      <c r="P55" s="38"/>
      <c r="Q55" s="35"/>
      <c r="R55" s="35"/>
    </row>
    <row r="56" spans="1:18" s="8" customFormat="1" ht="12.75">
      <c r="A56" s="29"/>
      <c r="B56" s="27" t="s">
        <v>149</v>
      </c>
      <c r="C56" s="48" t="s">
        <v>314</v>
      </c>
      <c r="D56" s="11"/>
      <c r="E56" s="36" t="s">
        <v>55</v>
      </c>
      <c r="F56" s="37"/>
      <c r="G56" s="38"/>
      <c r="H56" s="37"/>
      <c r="I56" s="37"/>
      <c r="J56" s="38"/>
      <c r="K56" s="37"/>
      <c r="L56" s="37"/>
      <c r="M56" s="38"/>
      <c r="N56" s="37"/>
      <c r="O56" s="37"/>
      <c r="P56" s="38"/>
      <c r="Q56" s="35"/>
      <c r="R56" s="35"/>
    </row>
    <row r="57" spans="1:18" s="8" customFormat="1" ht="12.75">
      <c r="A57" s="29"/>
      <c r="B57" s="26">
        <v>6</v>
      </c>
      <c r="C57" s="22" t="s">
        <v>319</v>
      </c>
      <c r="D57" s="11"/>
      <c r="E57" s="36" t="s">
        <v>56</v>
      </c>
      <c r="F57" s="37"/>
      <c r="G57" s="38"/>
      <c r="H57" s="37"/>
      <c r="I57" s="37"/>
      <c r="J57" s="38"/>
      <c r="K57" s="37"/>
      <c r="L57" s="37"/>
      <c r="M57" s="38"/>
      <c r="N57" s="37"/>
      <c r="O57" s="37"/>
      <c r="P57" s="38"/>
      <c r="Q57" s="35"/>
      <c r="R57" s="35"/>
    </row>
    <row r="58" spans="1:18" s="8" customFormat="1" ht="12.75">
      <c r="A58" s="29"/>
      <c r="B58" s="27" t="s">
        <v>154</v>
      </c>
      <c r="C58" s="48" t="s">
        <v>316</v>
      </c>
      <c r="D58" s="11"/>
      <c r="E58" s="36" t="s">
        <v>57</v>
      </c>
      <c r="F58" s="37"/>
      <c r="G58" s="38"/>
      <c r="H58" s="37"/>
      <c r="I58" s="37"/>
      <c r="J58" s="38"/>
      <c r="K58" s="37"/>
      <c r="L58" s="37"/>
      <c r="M58" s="38"/>
      <c r="N58" s="37"/>
      <c r="O58" s="37"/>
      <c r="P58" s="38"/>
      <c r="Q58" s="35"/>
      <c r="R58" s="35"/>
    </row>
    <row r="59" spans="1:18" s="8" customFormat="1" ht="12.75">
      <c r="A59" s="29"/>
      <c r="B59" s="27" t="s">
        <v>155</v>
      </c>
      <c r="C59" s="48" t="s">
        <v>36</v>
      </c>
      <c r="D59" s="11"/>
      <c r="E59" s="36" t="s">
        <v>58</v>
      </c>
      <c r="F59" s="37"/>
      <c r="G59" s="38"/>
      <c r="H59" s="37"/>
      <c r="I59" s="37"/>
      <c r="J59" s="38"/>
      <c r="K59" s="37"/>
      <c r="L59" s="37"/>
      <c r="M59" s="38"/>
      <c r="N59" s="37"/>
      <c r="O59" s="37"/>
      <c r="P59" s="38"/>
      <c r="Q59" s="35"/>
      <c r="R59" s="35"/>
    </row>
    <row r="60" spans="1:18" s="8" customFormat="1" ht="12.75">
      <c r="A60" s="29"/>
      <c r="B60" s="27" t="s">
        <v>156</v>
      </c>
      <c r="C60" s="48" t="s">
        <v>317</v>
      </c>
      <c r="D60" s="11"/>
      <c r="E60" s="36" t="s">
        <v>59</v>
      </c>
      <c r="F60" s="37"/>
      <c r="G60" s="38"/>
      <c r="H60" s="37"/>
      <c r="I60" s="37"/>
      <c r="J60" s="38"/>
      <c r="K60" s="37"/>
      <c r="L60" s="37"/>
      <c r="M60" s="38"/>
      <c r="N60" s="37"/>
      <c r="O60" s="37"/>
      <c r="P60" s="38"/>
      <c r="Q60" s="35"/>
      <c r="R60" s="35"/>
    </row>
    <row r="61" spans="1:18" s="8" customFormat="1" ht="12.75">
      <c r="A61" s="29"/>
      <c r="B61" s="27" t="s">
        <v>157</v>
      </c>
      <c r="C61" s="48" t="s">
        <v>318</v>
      </c>
      <c r="D61" s="11"/>
      <c r="E61" s="36" t="s">
        <v>60</v>
      </c>
      <c r="F61" s="37"/>
      <c r="G61" s="38"/>
      <c r="H61" s="37"/>
      <c r="I61" s="37"/>
      <c r="J61" s="38"/>
      <c r="K61" s="37"/>
      <c r="L61" s="37"/>
      <c r="M61" s="38"/>
      <c r="N61" s="37"/>
      <c r="O61" s="37"/>
      <c r="P61" s="38"/>
      <c r="Q61" s="35"/>
      <c r="R61" s="35"/>
    </row>
    <row r="62" spans="1:18" s="8" customFormat="1" ht="12.75">
      <c r="A62" s="29"/>
      <c r="B62" s="26">
        <v>7</v>
      </c>
      <c r="C62" s="22" t="s">
        <v>321</v>
      </c>
      <c r="D62" s="11"/>
      <c r="E62" s="36" t="s">
        <v>61</v>
      </c>
      <c r="F62" s="37"/>
      <c r="G62" s="38"/>
      <c r="H62" s="37"/>
      <c r="I62" s="37"/>
      <c r="J62" s="38"/>
      <c r="K62" s="37"/>
      <c r="L62" s="37"/>
      <c r="M62" s="38"/>
      <c r="N62" s="37"/>
      <c r="O62" s="37"/>
      <c r="P62" s="38"/>
      <c r="Q62" s="35"/>
      <c r="R62" s="35"/>
    </row>
    <row r="63" spans="1:18" s="8" customFormat="1" ht="12.75">
      <c r="A63" s="29"/>
      <c r="B63" s="27" t="s">
        <v>340</v>
      </c>
      <c r="C63" s="48" t="s">
        <v>325</v>
      </c>
      <c r="D63" s="11"/>
      <c r="E63" s="36" t="s">
        <v>62</v>
      </c>
      <c r="F63" s="37"/>
      <c r="G63" s="38"/>
      <c r="H63" s="37"/>
      <c r="I63" s="37"/>
      <c r="J63" s="38"/>
      <c r="K63" s="37"/>
      <c r="L63" s="37"/>
      <c r="M63" s="38"/>
      <c r="N63" s="37"/>
      <c r="O63" s="37"/>
      <c r="P63" s="38"/>
      <c r="Q63" s="35"/>
      <c r="R63" s="35"/>
    </row>
    <row r="64" spans="1:18" s="8" customFormat="1" ht="12.75">
      <c r="A64" s="29"/>
      <c r="B64" s="27" t="s">
        <v>341</v>
      </c>
      <c r="C64" s="48" t="s">
        <v>326</v>
      </c>
      <c r="D64" s="11"/>
      <c r="E64" s="36" t="s">
        <v>63</v>
      </c>
      <c r="F64" s="37"/>
      <c r="G64" s="38"/>
      <c r="H64" s="37"/>
      <c r="I64" s="37"/>
      <c r="J64" s="38"/>
      <c r="K64" s="37"/>
      <c r="L64" s="37"/>
      <c r="M64" s="38"/>
      <c r="N64" s="37"/>
      <c r="O64" s="37"/>
      <c r="P64" s="38"/>
      <c r="Q64" s="35"/>
      <c r="R64" s="35"/>
    </row>
    <row r="65" spans="1:18" s="8" customFormat="1" ht="12.75">
      <c r="A65" s="29"/>
      <c r="B65" s="27" t="s">
        <v>353</v>
      </c>
      <c r="C65" s="48" t="s">
        <v>334</v>
      </c>
      <c r="D65" s="11"/>
      <c r="E65" s="36" t="s">
        <v>64</v>
      </c>
      <c r="F65" s="37"/>
      <c r="G65" s="38"/>
      <c r="H65" s="37"/>
      <c r="I65" s="37"/>
      <c r="J65" s="38"/>
      <c r="K65" s="37"/>
      <c r="L65" s="37"/>
      <c r="M65" s="38"/>
      <c r="N65" s="37"/>
      <c r="O65" s="37"/>
      <c r="P65" s="38"/>
      <c r="Q65" s="35"/>
      <c r="R65" s="35"/>
    </row>
    <row r="66" spans="1:18" s="8" customFormat="1" ht="12.75">
      <c r="A66" s="29"/>
      <c r="B66" s="27" t="s">
        <v>354</v>
      </c>
      <c r="C66" s="48" t="s">
        <v>337</v>
      </c>
      <c r="D66" s="11"/>
      <c r="E66" s="36" t="s">
        <v>65</v>
      </c>
      <c r="F66" s="37"/>
      <c r="G66" s="38"/>
      <c r="H66" s="37"/>
      <c r="I66" s="37"/>
      <c r="J66" s="38"/>
      <c r="K66" s="37"/>
      <c r="L66" s="37"/>
      <c r="M66" s="38"/>
      <c r="N66" s="37"/>
      <c r="O66" s="37"/>
      <c r="P66" s="38"/>
      <c r="Q66" s="35"/>
      <c r="R66" s="35"/>
    </row>
    <row r="67" spans="1:18" s="8" customFormat="1" ht="12.75">
      <c r="A67" s="29"/>
      <c r="B67" s="27" t="s">
        <v>355</v>
      </c>
      <c r="C67" s="48" t="s">
        <v>338</v>
      </c>
      <c r="D67" s="11"/>
      <c r="E67" s="36" t="s">
        <v>66</v>
      </c>
      <c r="F67" s="37"/>
      <c r="G67" s="38"/>
      <c r="H67" s="37"/>
      <c r="I67" s="37"/>
      <c r="J67" s="38"/>
      <c r="K67" s="37"/>
      <c r="L67" s="37"/>
      <c r="M67" s="38"/>
      <c r="N67" s="37"/>
      <c r="O67" s="37"/>
      <c r="P67" s="38"/>
      <c r="Q67" s="35"/>
      <c r="R67" s="35"/>
    </row>
    <row r="68" spans="1:18" s="8" customFormat="1" ht="12.75">
      <c r="A68" s="29"/>
      <c r="B68" s="27" t="s">
        <v>356</v>
      </c>
      <c r="C68" s="48" t="s">
        <v>330</v>
      </c>
      <c r="D68" s="11"/>
      <c r="E68" s="36" t="s">
        <v>67</v>
      </c>
      <c r="F68" s="37"/>
      <c r="G68" s="38"/>
      <c r="H68" s="37"/>
      <c r="I68" s="37"/>
      <c r="J68" s="38"/>
      <c r="K68" s="37"/>
      <c r="L68" s="37"/>
      <c r="M68" s="38"/>
      <c r="N68" s="37"/>
      <c r="O68" s="37"/>
      <c r="P68" s="38"/>
      <c r="Q68" s="35"/>
      <c r="R68" s="35"/>
    </row>
    <row r="69" spans="1:18" s="8" customFormat="1" ht="12.75">
      <c r="A69" s="29"/>
      <c r="B69" s="27" t="s">
        <v>357</v>
      </c>
      <c r="C69" s="48" t="s">
        <v>322</v>
      </c>
      <c r="D69" s="11"/>
      <c r="E69" s="36" t="s">
        <v>68</v>
      </c>
      <c r="F69" s="37"/>
      <c r="G69" s="38"/>
      <c r="H69" s="37"/>
      <c r="I69" s="37"/>
      <c r="J69" s="38"/>
      <c r="K69" s="37"/>
      <c r="L69" s="37"/>
      <c r="M69" s="38"/>
      <c r="N69" s="37"/>
      <c r="O69" s="37"/>
      <c r="P69" s="38"/>
      <c r="Q69" s="35"/>
      <c r="R69" s="35"/>
    </row>
    <row r="70" spans="1:18" s="8" customFormat="1" ht="12.75">
      <c r="A70" s="29"/>
      <c r="B70" s="27" t="s">
        <v>358</v>
      </c>
      <c r="C70" s="48" t="s">
        <v>323</v>
      </c>
      <c r="D70" s="11"/>
      <c r="E70" s="36" t="s">
        <v>69</v>
      </c>
      <c r="F70" s="37"/>
      <c r="G70" s="38"/>
      <c r="H70" s="37"/>
      <c r="I70" s="37"/>
      <c r="J70" s="38"/>
      <c r="K70" s="37"/>
      <c r="L70" s="37"/>
      <c r="M70" s="38"/>
      <c r="N70" s="37"/>
      <c r="O70" s="37"/>
      <c r="P70" s="38"/>
      <c r="Q70" s="35"/>
      <c r="R70" s="35"/>
    </row>
    <row r="71" spans="1:18" s="8" customFormat="1" ht="12.75">
      <c r="A71" s="29"/>
      <c r="B71" s="27" t="s">
        <v>359</v>
      </c>
      <c r="C71" s="48" t="s">
        <v>331</v>
      </c>
      <c r="D71" s="11"/>
      <c r="E71" s="36" t="s">
        <v>70</v>
      </c>
      <c r="F71" s="37"/>
      <c r="G71" s="38"/>
      <c r="H71" s="37"/>
      <c r="I71" s="37"/>
      <c r="J71" s="38"/>
      <c r="K71" s="37"/>
      <c r="L71" s="37"/>
      <c r="M71" s="38"/>
      <c r="N71" s="37"/>
      <c r="O71" s="37"/>
      <c r="P71" s="38"/>
      <c r="Q71" s="35"/>
      <c r="R71" s="35"/>
    </row>
    <row r="72" spans="1:18" s="8" customFormat="1" ht="12.75">
      <c r="A72" s="29"/>
      <c r="B72" s="27" t="s">
        <v>360</v>
      </c>
      <c r="C72" s="48" t="s">
        <v>327</v>
      </c>
      <c r="D72" s="11"/>
      <c r="E72" s="36" t="s">
        <v>71</v>
      </c>
      <c r="F72" s="37"/>
      <c r="G72" s="38"/>
      <c r="H72" s="37"/>
      <c r="I72" s="37"/>
      <c r="J72" s="38"/>
      <c r="K72" s="37"/>
      <c r="L72" s="37"/>
      <c r="M72" s="38"/>
      <c r="N72" s="37"/>
      <c r="O72" s="37"/>
      <c r="P72" s="38"/>
      <c r="Q72" s="35"/>
      <c r="R72" s="35"/>
    </row>
    <row r="73" spans="1:18" s="8" customFormat="1" ht="12.75">
      <c r="A73" s="29"/>
      <c r="B73" s="27" t="s">
        <v>361</v>
      </c>
      <c r="C73" s="48" t="s">
        <v>328</v>
      </c>
      <c r="D73" s="11"/>
      <c r="E73" s="36" t="s">
        <v>72</v>
      </c>
      <c r="F73" s="37"/>
      <c r="G73" s="38"/>
      <c r="H73" s="37"/>
      <c r="I73" s="37"/>
      <c r="J73" s="38"/>
      <c r="K73" s="37"/>
      <c r="L73" s="37"/>
      <c r="M73" s="38"/>
      <c r="N73" s="37"/>
      <c r="O73" s="37"/>
      <c r="P73" s="38"/>
      <c r="Q73" s="35"/>
      <c r="R73" s="35"/>
    </row>
    <row r="74" spans="1:18" s="8" customFormat="1" ht="12.75">
      <c r="A74" s="29"/>
      <c r="B74" s="27" t="s">
        <v>374</v>
      </c>
      <c r="C74" s="48" t="s">
        <v>324</v>
      </c>
      <c r="D74" s="11"/>
      <c r="E74" s="36" t="s">
        <v>73</v>
      </c>
      <c r="F74" s="37"/>
      <c r="G74" s="38"/>
      <c r="H74" s="37"/>
      <c r="I74" s="37"/>
      <c r="J74" s="38"/>
      <c r="K74" s="37"/>
      <c r="L74" s="37"/>
      <c r="M74" s="38"/>
      <c r="N74" s="37"/>
      <c r="O74" s="37"/>
      <c r="P74" s="38"/>
      <c r="Q74" s="35"/>
      <c r="R74" s="35"/>
    </row>
    <row r="75" spans="1:18" s="8" customFormat="1" ht="12.75">
      <c r="A75" s="29"/>
      <c r="B75" s="27" t="s">
        <v>375</v>
      </c>
      <c r="C75" s="48" t="s">
        <v>329</v>
      </c>
      <c r="E75" s="36" t="s">
        <v>74</v>
      </c>
      <c r="F75" s="37"/>
      <c r="G75" s="33"/>
      <c r="H75" s="37"/>
      <c r="I75" s="37"/>
      <c r="J75" s="38"/>
      <c r="K75" s="37"/>
      <c r="L75" s="37"/>
      <c r="M75" s="38"/>
      <c r="N75" s="37"/>
      <c r="O75" s="37"/>
      <c r="P75" s="33"/>
      <c r="Q75" s="35"/>
      <c r="R75" s="35"/>
    </row>
    <row r="76" spans="1:18" ht="12.75">
      <c r="A76" s="31"/>
      <c r="B76" s="27" t="s">
        <v>376</v>
      </c>
      <c r="C76" s="48" t="s">
        <v>332</v>
      </c>
      <c r="E76" s="36" t="s">
        <v>75</v>
      </c>
      <c r="F76" s="37"/>
      <c r="G76" s="41"/>
      <c r="H76" s="37"/>
      <c r="I76" s="37"/>
      <c r="J76" s="38"/>
      <c r="K76" s="37"/>
      <c r="L76" s="37"/>
      <c r="M76" s="38"/>
      <c r="N76" s="37"/>
      <c r="O76" s="37"/>
      <c r="P76" s="41"/>
      <c r="Q76" s="42"/>
      <c r="R76" s="42"/>
    </row>
    <row r="77" spans="1:18" ht="12.75">
      <c r="A77" s="31"/>
      <c r="B77" s="27" t="s">
        <v>377</v>
      </c>
      <c r="C77" s="48" t="s">
        <v>333</v>
      </c>
      <c r="E77" s="36" t="s">
        <v>76</v>
      </c>
      <c r="F77" s="37"/>
      <c r="G77" s="41"/>
      <c r="H77" s="37"/>
      <c r="I77" s="37"/>
      <c r="J77" s="38"/>
      <c r="K77" s="37"/>
      <c r="L77" s="37"/>
      <c r="M77" s="38"/>
      <c r="N77" s="37"/>
      <c r="O77" s="37"/>
      <c r="P77" s="41"/>
      <c r="Q77" s="42"/>
      <c r="R77" s="42"/>
    </row>
    <row r="78" spans="1:18" ht="12.75">
      <c r="A78" s="31"/>
      <c r="B78" s="27" t="s">
        <v>378</v>
      </c>
      <c r="C78" s="48" t="s">
        <v>335</v>
      </c>
      <c r="E78" s="36" t="s">
        <v>77</v>
      </c>
      <c r="F78" s="37"/>
      <c r="G78" s="41"/>
      <c r="H78" s="37"/>
      <c r="I78" s="37"/>
      <c r="J78" s="38"/>
      <c r="K78" s="37"/>
      <c r="L78" s="37"/>
      <c r="M78" s="38"/>
      <c r="N78" s="37"/>
      <c r="O78" s="37"/>
      <c r="P78" s="41"/>
      <c r="Q78" s="42"/>
      <c r="R78" s="42"/>
    </row>
    <row r="79" spans="1:18" ht="12.75">
      <c r="A79" s="31"/>
      <c r="B79" s="27" t="s">
        <v>379</v>
      </c>
      <c r="C79" s="48" t="s">
        <v>336</v>
      </c>
      <c r="E79" s="36" t="s">
        <v>78</v>
      </c>
      <c r="F79" s="37"/>
      <c r="G79" s="41"/>
      <c r="H79" s="37"/>
      <c r="I79" s="37"/>
      <c r="J79" s="38"/>
      <c r="K79" s="37"/>
      <c r="L79" s="37"/>
      <c r="M79" s="38"/>
      <c r="N79" s="37"/>
      <c r="O79" s="37"/>
      <c r="P79" s="41"/>
      <c r="Q79" s="42"/>
      <c r="R79" s="42"/>
    </row>
    <row r="80" spans="1:18" ht="12.75">
      <c r="A80" s="31"/>
      <c r="B80" s="26">
        <v>8</v>
      </c>
      <c r="C80" s="22" t="s">
        <v>339</v>
      </c>
      <c r="E80" s="36" t="s">
        <v>79</v>
      </c>
      <c r="F80" s="37"/>
      <c r="G80" s="41"/>
      <c r="H80" s="37"/>
      <c r="I80" s="37"/>
      <c r="J80" s="38"/>
      <c r="K80" s="37"/>
      <c r="L80" s="37"/>
      <c r="M80" s="38"/>
      <c r="N80" s="37"/>
      <c r="O80" s="37"/>
      <c r="P80" s="41"/>
      <c r="Q80" s="42"/>
      <c r="R80" s="42"/>
    </row>
    <row r="81" spans="1:18" ht="12.75">
      <c r="A81" s="31"/>
      <c r="B81" s="27" t="s">
        <v>363</v>
      </c>
      <c r="C81" s="48" t="s">
        <v>348</v>
      </c>
      <c r="E81" s="36" t="s">
        <v>80</v>
      </c>
      <c r="F81" s="37"/>
      <c r="G81" s="41"/>
      <c r="H81" s="37"/>
      <c r="I81" s="37"/>
      <c r="J81" s="38"/>
      <c r="K81" s="37"/>
      <c r="L81" s="37"/>
      <c r="M81" s="38"/>
      <c r="N81" s="37"/>
      <c r="O81" s="37"/>
      <c r="P81" s="41"/>
      <c r="Q81" s="42"/>
      <c r="R81" s="42"/>
    </row>
    <row r="82" spans="1:18" ht="12.75">
      <c r="A82" s="31"/>
      <c r="B82" s="27" t="s">
        <v>364</v>
      </c>
      <c r="C82" s="48" t="s">
        <v>349</v>
      </c>
      <c r="E82" s="36" t="s">
        <v>81</v>
      </c>
      <c r="F82" s="37"/>
      <c r="G82" s="41"/>
      <c r="H82" s="37"/>
      <c r="I82" s="37"/>
      <c r="J82" s="38"/>
      <c r="K82" s="37"/>
      <c r="L82" s="37"/>
      <c r="M82" s="38"/>
      <c r="N82" s="37"/>
      <c r="O82" s="37"/>
      <c r="P82" s="41"/>
      <c r="Q82" s="42"/>
      <c r="R82" s="42"/>
    </row>
    <row r="83" spans="1:18" ht="12.75">
      <c r="A83" s="31"/>
      <c r="B83" s="27" t="s">
        <v>365</v>
      </c>
      <c r="C83" s="48" t="s">
        <v>342</v>
      </c>
      <c r="E83" s="36"/>
      <c r="F83" s="37"/>
      <c r="G83" s="41"/>
      <c r="H83" s="37"/>
      <c r="I83" s="37"/>
      <c r="J83" s="38"/>
      <c r="K83" s="37"/>
      <c r="L83" s="37"/>
      <c r="M83" s="38"/>
      <c r="N83" s="37"/>
      <c r="O83" s="37"/>
      <c r="P83" s="41"/>
      <c r="Q83" s="42"/>
      <c r="R83" s="42"/>
    </row>
    <row r="84" spans="1:18" ht="12.75">
      <c r="A84" s="31"/>
      <c r="B84" s="27" t="s">
        <v>366</v>
      </c>
      <c r="C84" s="48" t="s">
        <v>343</v>
      </c>
      <c r="E84" s="36"/>
      <c r="F84" s="37"/>
      <c r="G84" s="41"/>
      <c r="H84" s="37"/>
      <c r="I84" s="37"/>
      <c r="J84" s="38"/>
      <c r="K84" s="37"/>
      <c r="L84" s="37"/>
      <c r="M84" s="38"/>
      <c r="N84" s="37"/>
      <c r="O84" s="37"/>
      <c r="P84" s="41"/>
      <c r="Q84" s="42"/>
      <c r="R84" s="42"/>
    </row>
    <row r="85" spans="1:18" ht="12.75">
      <c r="A85" s="31"/>
      <c r="B85" s="27" t="s">
        <v>367</v>
      </c>
      <c r="C85" s="48" t="s">
        <v>344</v>
      </c>
      <c r="E85" s="36"/>
      <c r="F85" s="37"/>
      <c r="G85" s="41"/>
      <c r="H85" s="37"/>
      <c r="I85" s="37"/>
      <c r="J85" s="38"/>
      <c r="K85" s="37"/>
      <c r="L85" s="37"/>
      <c r="M85" s="38"/>
      <c r="N85" s="37"/>
      <c r="O85" s="37"/>
      <c r="P85" s="41"/>
      <c r="Q85" s="42"/>
      <c r="R85" s="42"/>
    </row>
    <row r="86" spans="1:18" ht="12.75">
      <c r="A86" s="31"/>
      <c r="B86" s="27" t="s">
        <v>368</v>
      </c>
      <c r="C86" s="48" t="s">
        <v>345</v>
      </c>
      <c r="E86" s="36"/>
      <c r="F86" s="37"/>
      <c r="G86" s="41"/>
      <c r="H86" s="37"/>
      <c r="I86" s="37"/>
      <c r="J86" s="38"/>
      <c r="K86" s="37"/>
      <c r="L86" s="37"/>
      <c r="M86" s="38"/>
      <c r="N86" s="37"/>
      <c r="O86" s="37"/>
      <c r="P86" s="41"/>
      <c r="Q86" s="42"/>
      <c r="R86" s="42"/>
    </row>
    <row r="87" spans="1:18" ht="12.75">
      <c r="A87" s="31"/>
      <c r="B87" s="27" t="s">
        <v>369</v>
      </c>
      <c r="C87" s="48" t="s">
        <v>346</v>
      </c>
      <c r="E87" s="36"/>
      <c r="F87" s="37"/>
      <c r="G87" s="41"/>
      <c r="H87" s="37"/>
      <c r="I87" s="37"/>
      <c r="J87" s="38"/>
      <c r="K87" s="37"/>
      <c r="L87" s="37"/>
      <c r="M87" s="38"/>
      <c r="N87" s="37"/>
      <c r="O87" s="37"/>
      <c r="P87" s="41"/>
      <c r="Q87" s="42"/>
      <c r="R87" s="42"/>
    </row>
    <row r="88" spans="1:18" ht="12.75">
      <c r="A88" s="31"/>
      <c r="B88" s="27" t="s">
        <v>370</v>
      </c>
      <c r="C88" s="48" t="s">
        <v>352</v>
      </c>
      <c r="E88" s="36"/>
      <c r="F88" s="37"/>
      <c r="G88" s="41"/>
      <c r="H88" s="37"/>
      <c r="I88" s="37"/>
      <c r="J88" s="38"/>
      <c r="K88" s="37"/>
      <c r="L88" s="37"/>
      <c r="M88" s="38"/>
      <c r="N88" s="37"/>
      <c r="O88" s="37"/>
      <c r="P88" s="41"/>
      <c r="Q88" s="42"/>
      <c r="R88" s="42"/>
    </row>
    <row r="89" spans="1:18" ht="12.75">
      <c r="A89" s="31"/>
      <c r="B89" s="27" t="s">
        <v>371</v>
      </c>
      <c r="C89" s="48" t="s">
        <v>351</v>
      </c>
      <c r="E89" s="36"/>
      <c r="F89" s="37"/>
      <c r="G89" s="41"/>
      <c r="H89" s="37"/>
      <c r="I89" s="37"/>
      <c r="J89" s="38"/>
      <c r="K89" s="37"/>
      <c r="L89" s="37"/>
      <c r="M89" s="38"/>
      <c r="N89" s="37"/>
      <c r="O89" s="37"/>
      <c r="P89" s="41"/>
      <c r="Q89" s="42"/>
      <c r="R89" s="42"/>
    </row>
    <row r="90" spans="1:18" ht="12.75">
      <c r="A90" s="31"/>
      <c r="B90" s="27" t="s">
        <v>372</v>
      </c>
      <c r="C90" s="48" t="s">
        <v>347</v>
      </c>
      <c r="E90" s="36"/>
      <c r="F90" s="37"/>
      <c r="G90" s="41"/>
      <c r="H90" s="37"/>
      <c r="I90" s="37"/>
      <c r="J90" s="38"/>
      <c r="K90" s="37"/>
      <c r="L90" s="37"/>
      <c r="M90" s="38"/>
      <c r="N90" s="37"/>
      <c r="O90" s="37"/>
      <c r="P90" s="41"/>
      <c r="Q90" s="42"/>
      <c r="R90" s="42"/>
    </row>
    <row r="91" spans="1:18" ht="12.75">
      <c r="A91" s="31"/>
      <c r="B91" s="27" t="s">
        <v>373</v>
      </c>
      <c r="C91" s="48" t="s">
        <v>350</v>
      </c>
      <c r="E91" s="36"/>
      <c r="F91" s="37"/>
      <c r="G91" s="41"/>
      <c r="H91" s="37"/>
      <c r="I91" s="37"/>
      <c r="J91" s="38"/>
      <c r="K91" s="37"/>
      <c r="L91" s="37"/>
      <c r="M91" s="38"/>
      <c r="N91" s="37"/>
      <c r="O91" s="37"/>
      <c r="P91" s="41"/>
      <c r="Q91" s="42"/>
      <c r="R91" s="42"/>
    </row>
    <row r="92" spans="1:18" ht="12.75">
      <c r="A92" s="31"/>
      <c r="B92" s="26">
        <v>9</v>
      </c>
      <c r="C92" s="22" t="s">
        <v>362</v>
      </c>
      <c r="E92" s="36"/>
      <c r="F92" s="37"/>
      <c r="G92" s="41"/>
      <c r="H92" s="37"/>
      <c r="I92" s="37"/>
      <c r="J92" s="38"/>
      <c r="K92" s="37"/>
      <c r="L92" s="37"/>
      <c r="M92" s="38"/>
      <c r="N92" s="37"/>
      <c r="O92" s="37"/>
      <c r="P92" s="41"/>
      <c r="Q92" s="42"/>
      <c r="R92" s="42"/>
    </row>
    <row r="93" spans="1:18" ht="12.75">
      <c r="A93" s="31"/>
      <c r="B93" s="82" t="s">
        <v>380</v>
      </c>
      <c r="C93" s="105" t="s">
        <v>548</v>
      </c>
      <c r="E93" s="36"/>
      <c r="F93" s="37"/>
      <c r="G93" s="41"/>
      <c r="H93" s="37"/>
      <c r="I93" s="37"/>
      <c r="J93" s="38"/>
      <c r="K93" s="37"/>
      <c r="L93" s="37"/>
      <c r="M93" s="38"/>
      <c r="N93" s="37"/>
      <c r="O93" s="37"/>
      <c r="P93" s="41"/>
      <c r="Q93" s="42"/>
      <c r="R93" s="42"/>
    </row>
    <row r="94" spans="1:18" ht="12.75">
      <c r="A94" s="31"/>
      <c r="B94" s="82" t="s">
        <v>381</v>
      </c>
      <c r="C94" s="48"/>
      <c r="E94" s="36"/>
      <c r="F94" s="37"/>
      <c r="G94" s="41"/>
      <c r="H94" s="37"/>
      <c r="I94" s="37"/>
      <c r="J94" s="38"/>
      <c r="K94" s="37"/>
      <c r="L94" s="37"/>
      <c r="M94" s="38"/>
      <c r="N94" s="37"/>
      <c r="O94" s="37"/>
      <c r="P94" s="41"/>
      <c r="Q94" s="42"/>
      <c r="R94" s="42"/>
    </row>
    <row r="95" spans="1:18" ht="12.75">
      <c r="A95" s="31"/>
      <c r="B95" s="82" t="s">
        <v>382</v>
      </c>
      <c r="C95" s="48"/>
      <c r="E95" s="36"/>
      <c r="F95" s="37"/>
      <c r="G95" s="41"/>
      <c r="H95" s="37"/>
      <c r="I95" s="37"/>
      <c r="J95" s="38"/>
      <c r="K95" s="37"/>
      <c r="L95" s="37"/>
      <c r="M95" s="38"/>
      <c r="N95" s="37"/>
      <c r="O95" s="37"/>
      <c r="P95" s="41"/>
      <c r="Q95" s="42"/>
      <c r="R95" s="42"/>
    </row>
    <row r="96" spans="1:18" ht="12.75">
      <c r="A96" s="31"/>
      <c r="B96" s="82" t="s">
        <v>383</v>
      </c>
      <c r="C96" s="48"/>
      <c r="E96" s="36"/>
      <c r="F96" s="37"/>
      <c r="G96" s="41"/>
      <c r="H96" s="37"/>
      <c r="I96" s="37"/>
      <c r="J96" s="38"/>
      <c r="K96" s="37"/>
      <c r="L96" s="37"/>
      <c r="M96" s="38"/>
      <c r="N96" s="37"/>
      <c r="O96" s="37"/>
      <c r="P96" s="41"/>
      <c r="Q96" s="42"/>
      <c r="R96" s="42"/>
    </row>
    <row r="97" spans="1:18" ht="12.75">
      <c r="A97" s="31"/>
      <c r="B97" s="82" t="s">
        <v>384</v>
      </c>
      <c r="C97" s="48"/>
      <c r="E97" s="36"/>
      <c r="F97" s="37"/>
      <c r="G97" s="41"/>
      <c r="H97" s="37"/>
      <c r="I97" s="37"/>
      <c r="J97" s="38"/>
      <c r="K97" s="37"/>
      <c r="L97" s="37"/>
      <c r="M97" s="38"/>
      <c r="N97" s="37"/>
      <c r="O97" s="37"/>
      <c r="P97" s="41"/>
      <c r="Q97" s="42"/>
      <c r="R97" s="42"/>
    </row>
    <row r="98" spans="1:18" ht="12.75">
      <c r="A98" s="31"/>
      <c r="B98" s="82" t="s">
        <v>385</v>
      </c>
      <c r="C98" s="48"/>
      <c r="E98" s="36"/>
      <c r="F98" s="37"/>
      <c r="G98" s="41"/>
      <c r="H98" s="37"/>
      <c r="I98" s="37"/>
      <c r="J98" s="38"/>
      <c r="K98" s="37"/>
      <c r="L98" s="37"/>
      <c r="M98" s="38"/>
      <c r="N98" s="37"/>
      <c r="O98" s="37"/>
      <c r="P98" s="41"/>
      <c r="Q98" s="42"/>
      <c r="R98" s="42"/>
    </row>
    <row r="99" spans="1:18" ht="12.75">
      <c r="A99" s="31"/>
      <c r="B99" s="82" t="s">
        <v>386</v>
      </c>
      <c r="C99" s="48"/>
      <c r="E99" s="36"/>
      <c r="F99" s="37"/>
      <c r="G99" s="41"/>
      <c r="H99" s="37"/>
      <c r="I99" s="37"/>
      <c r="J99" s="38"/>
      <c r="K99" s="37"/>
      <c r="L99" s="37"/>
      <c r="M99" s="38"/>
      <c r="N99" s="37"/>
      <c r="O99" s="37"/>
      <c r="P99" s="41"/>
      <c r="Q99" s="42"/>
      <c r="R99" s="42"/>
    </row>
    <row r="100" spans="1:18" ht="12.75">
      <c r="A100" s="31"/>
      <c r="B100" s="82" t="s">
        <v>387</v>
      </c>
      <c r="C100" s="48"/>
      <c r="E100" s="36"/>
      <c r="F100" s="37"/>
      <c r="G100" s="41"/>
      <c r="H100" s="37"/>
      <c r="I100" s="37"/>
      <c r="J100" s="38"/>
      <c r="K100" s="37"/>
      <c r="L100" s="37"/>
      <c r="M100" s="38"/>
      <c r="N100" s="37"/>
      <c r="O100" s="37"/>
      <c r="P100" s="41"/>
      <c r="Q100" s="42"/>
      <c r="R100" s="42"/>
    </row>
    <row r="101" spans="1:18" ht="12.75" hidden="1">
      <c r="A101" s="31"/>
      <c r="B101" s="27" t="s">
        <v>158</v>
      </c>
      <c r="C101" s="13"/>
      <c r="E101" s="36" t="s">
        <v>82</v>
      </c>
      <c r="F101" s="37"/>
      <c r="G101" s="41"/>
      <c r="H101" s="37"/>
      <c r="I101" s="37"/>
      <c r="J101" s="38"/>
      <c r="K101" s="37"/>
      <c r="L101" s="37"/>
      <c r="M101" s="38"/>
      <c r="N101" s="37"/>
      <c r="O101" s="37"/>
      <c r="P101" s="41"/>
      <c r="Q101" s="42"/>
      <c r="R101" s="42"/>
    </row>
    <row r="102" spans="2:18" ht="12.75" hidden="1">
      <c r="B102" s="27" t="s">
        <v>159</v>
      </c>
      <c r="C102" s="13"/>
      <c r="E102" s="36" t="s">
        <v>83</v>
      </c>
      <c r="F102" s="37"/>
      <c r="G102" s="41"/>
      <c r="H102" s="37"/>
      <c r="I102" s="37"/>
      <c r="J102" s="38"/>
      <c r="K102" s="37"/>
      <c r="L102" s="37"/>
      <c r="M102" s="38"/>
      <c r="N102" s="37"/>
      <c r="O102" s="37"/>
      <c r="P102" s="41"/>
      <c r="Q102" s="42"/>
      <c r="R102" s="42"/>
    </row>
    <row r="103" spans="2:18" ht="12.75" hidden="1">
      <c r="B103" s="27" t="s">
        <v>160</v>
      </c>
      <c r="C103" s="13"/>
      <c r="E103" s="36" t="s">
        <v>84</v>
      </c>
      <c r="F103" s="37"/>
      <c r="G103" s="41"/>
      <c r="H103" s="37"/>
      <c r="I103" s="37"/>
      <c r="J103" s="38"/>
      <c r="K103" s="37"/>
      <c r="L103" s="37"/>
      <c r="M103" s="38"/>
      <c r="N103" s="37"/>
      <c r="O103" s="37"/>
      <c r="P103" s="41"/>
      <c r="Q103" s="42"/>
      <c r="R103" s="42"/>
    </row>
    <row r="104" spans="2:18" ht="12.75" hidden="1">
      <c r="B104" s="27" t="s">
        <v>161</v>
      </c>
      <c r="C104" s="13"/>
      <c r="E104" s="36" t="s">
        <v>85</v>
      </c>
      <c r="F104" s="37"/>
      <c r="G104" s="41"/>
      <c r="H104" s="37"/>
      <c r="I104" s="37"/>
      <c r="J104" s="38"/>
      <c r="K104" s="37"/>
      <c r="L104" s="37"/>
      <c r="M104" s="38"/>
      <c r="N104" s="37"/>
      <c r="O104" s="37"/>
      <c r="P104" s="41"/>
      <c r="Q104" s="42"/>
      <c r="R104" s="42"/>
    </row>
    <row r="105" spans="2:18" ht="12.75" hidden="1">
      <c r="B105" s="27" t="s">
        <v>162</v>
      </c>
      <c r="C105" s="13"/>
      <c r="E105" s="36" t="s">
        <v>86</v>
      </c>
      <c r="F105" s="37"/>
      <c r="G105" s="41"/>
      <c r="H105" s="37"/>
      <c r="I105" s="37"/>
      <c r="J105" s="38"/>
      <c r="K105" s="37"/>
      <c r="L105" s="37"/>
      <c r="M105" s="38"/>
      <c r="N105" s="37"/>
      <c r="O105" s="37"/>
      <c r="P105" s="41"/>
      <c r="Q105" s="42"/>
      <c r="R105" s="42"/>
    </row>
    <row r="106" spans="2:18" ht="12.75" hidden="1">
      <c r="B106" s="27" t="s">
        <v>163</v>
      </c>
      <c r="C106" s="13"/>
      <c r="E106" s="36" t="s">
        <v>87</v>
      </c>
      <c r="F106" s="37"/>
      <c r="G106" s="41"/>
      <c r="H106" s="37"/>
      <c r="I106" s="37"/>
      <c r="J106" s="38"/>
      <c r="K106" s="37"/>
      <c r="L106" s="37"/>
      <c r="M106" s="38"/>
      <c r="N106" s="37"/>
      <c r="O106" s="37"/>
      <c r="P106" s="41"/>
      <c r="Q106" s="42"/>
      <c r="R106" s="42"/>
    </row>
    <row r="107" spans="2:18" ht="12.75" hidden="1">
      <c r="B107" s="27" t="s">
        <v>164</v>
      </c>
      <c r="C107" s="13"/>
      <c r="E107" s="43"/>
      <c r="F107" s="38"/>
      <c r="G107" s="41"/>
      <c r="H107" s="38"/>
      <c r="I107" s="38"/>
      <c r="J107" s="38"/>
      <c r="K107" s="38"/>
      <c r="L107" s="38"/>
      <c r="M107" s="38"/>
      <c r="N107" s="38"/>
      <c r="O107" s="38"/>
      <c r="P107" s="41"/>
      <c r="Q107" s="41"/>
      <c r="R107" s="41"/>
    </row>
    <row r="108" spans="2:18" ht="12.75" hidden="1">
      <c r="B108" s="27" t="s">
        <v>165</v>
      </c>
      <c r="C108" s="13"/>
      <c r="E108" s="43"/>
      <c r="F108" s="38"/>
      <c r="G108" s="41"/>
      <c r="H108" s="38"/>
      <c r="I108" s="38"/>
      <c r="J108" s="38"/>
      <c r="K108" s="38"/>
      <c r="L108" s="38"/>
      <c r="M108" s="38"/>
      <c r="N108" s="38"/>
      <c r="O108" s="38"/>
      <c r="P108" s="41"/>
      <c r="Q108" s="41"/>
      <c r="R108" s="41"/>
    </row>
    <row r="109" spans="2:18" ht="12.75" hidden="1">
      <c r="B109" s="27" t="s">
        <v>166</v>
      </c>
      <c r="C109" s="13"/>
      <c r="E109" s="43"/>
      <c r="F109" s="38"/>
      <c r="G109" s="41"/>
      <c r="H109" s="38"/>
      <c r="I109" s="38"/>
      <c r="J109" s="38"/>
      <c r="K109" s="38"/>
      <c r="L109" s="38"/>
      <c r="M109" s="38"/>
      <c r="N109" s="38"/>
      <c r="O109" s="38"/>
      <c r="P109" s="41"/>
      <c r="Q109" s="41"/>
      <c r="R109" s="41"/>
    </row>
    <row r="110" spans="2:18" ht="12.75" hidden="1">
      <c r="B110" s="27" t="s">
        <v>167</v>
      </c>
      <c r="C110" s="13"/>
      <c r="E110" s="43"/>
      <c r="F110" s="38"/>
      <c r="G110" s="41"/>
      <c r="H110" s="38"/>
      <c r="I110" s="38"/>
      <c r="J110" s="38"/>
      <c r="K110" s="38"/>
      <c r="L110" s="38"/>
      <c r="M110" s="38"/>
      <c r="N110" s="38"/>
      <c r="O110" s="38"/>
      <c r="P110" s="41"/>
      <c r="Q110" s="41"/>
      <c r="R110" s="41"/>
    </row>
    <row r="111" spans="2:18" ht="12.75" hidden="1">
      <c r="B111" s="27" t="s">
        <v>168</v>
      </c>
      <c r="C111" s="13"/>
      <c r="E111" s="43"/>
      <c r="F111" s="38"/>
      <c r="G111" s="41"/>
      <c r="H111" s="38"/>
      <c r="I111" s="38"/>
      <c r="J111" s="38"/>
      <c r="K111" s="38"/>
      <c r="L111" s="38"/>
      <c r="M111" s="38"/>
      <c r="N111" s="38"/>
      <c r="O111" s="38"/>
      <c r="P111" s="41"/>
      <c r="Q111" s="41"/>
      <c r="R111" s="41"/>
    </row>
    <row r="112" spans="2:18" ht="12.75" hidden="1">
      <c r="B112" s="27" t="s">
        <v>169</v>
      </c>
      <c r="C112" s="13"/>
      <c r="E112" s="43"/>
      <c r="F112" s="38"/>
      <c r="G112" s="41"/>
      <c r="H112" s="38"/>
      <c r="I112" s="38"/>
      <c r="J112" s="38"/>
      <c r="K112" s="38"/>
      <c r="L112" s="38"/>
      <c r="M112" s="38"/>
      <c r="N112" s="38"/>
      <c r="O112" s="38"/>
      <c r="P112" s="41"/>
      <c r="Q112" s="41"/>
      <c r="R112" s="41"/>
    </row>
    <row r="113" spans="2:18" ht="12.75" hidden="1">
      <c r="B113" s="27" t="s">
        <v>170</v>
      </c>
      <c r="C113" s="13"/>
      <c r="E113" s="43"/>
      <c r="F113" s="38"/>
      <c r="G113" s="41"/>
      <c r="H113" s="38"/>
      <c r="I113" s="38"/>
      <c r="J113" s="38"/>
      <c r="K113" s="38"/>
      <c r="L113" s="38"/>
      <c r="M113" s="38"/>
      <c r="N113" s="38"/>
      <c r="O113" s="38"/>
      <c r="P113" s="41"/>
      <c r="Q113" s="41"/>
      <c r="R113" s="41"/>
    </row>
    <row r="114" spans="2:18" ht="12.75" hidden="1">
      <c r="B114" s="27" t="s">
        <v>171</v>
      </c>
      <c r="C114" s="13"/>
      <c r="E114" s="43"/>
      <c r="F114" s="38"/>
      <c r="G114" s="41"/>
      <c r="H114" s="38"/>
      <c r="I114" s="38"/>
      <c r="J114" s="38"/>
      <c r="K114" s="38"/>
      <c r="L114" s="38"/>
      <c r="M114" s="38"/>
      <c r="N114" s="38"/>
      <c r="O114" s="38"/>
      <c r="P114" s="41"/>
      <c r="Q114" s="41"/>
      <c r="R114" s="41"/>
    </row>
    <row r="115" spans="2:18" ht="12.75" hidden="1">
      <c r="B115" s="27" t="s">
        <v>172</v>
      </c>
      <c r="C115" s="13"/>
      <c r="E115" s="43"/>
      <c r="F115" s="38"/>
      <c r="G115" s="41"/>
      <c r="H115" s="38"/>
      <c r="I115" s="38"/>
      <c r="J115" s="38"/>
      <c r="K115" s="38"/>
      <c r="L115" s="38"/>
      <c r="M115" s="38"/>
      <c r="N115" s="38"/>
      <c r="O115" s="38"/>
      <c r="P115" s="41"/>
      <c r="Q115" s="41"/>
      <c r="R115" s="41"/>
    </row>
    <row r="116" spans="2:18" ht="12.75" hidden="1">
      <c r="B116" s="27" t="s">
        <v>173</v>
      </c>
      <c r="C116" s="13"/>
      <c r="E116" s="43"/>
      <c r="F116" s="38"/>
      <c r="G116" s="41"/>
      <c r="H116" s="38"/>
      <c r="I116" s="38"/>
      <c r="J116" s="38"/>
      <c r="K116" s="38"/>
      <c r="L116" s="38"/>
      <c r="M116" s="38"/>
      <c r="N116" s="38"/>
      <c r="O116" s="38"/>
      <c r="P116" s="41"/>
      <c r="Q116" s="41"/>
      <c r="R116" s="41"/>
    </row>
    <row r="117" spans="2:18" ht="12.75" hidden="1">
      <c r="B117" s="27" t="s">
        <v>174</v>
      </c>
      <c r="C117" s="13"/>
      <c r="E117" s="4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41"/>
      <c r="Q117" s="41"/>
      <c r="R117" s="41"/>
    </row>
    <row r="118" spans="2:18" ht="12.75" hidden="1">
      <c r="B118" s="27" t="s">
        <v>175</v>
      </c>
      <c r="C118" s="13"/>
      <c r="E118" s="4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41"/>
      <c r="Q118" s="41"/>
      <c r="R118" s="41"/>
    </row>
    <row r="119" spans="2:18" ht="12.75" hidden="1">
      <c r="B119" s="27" t="s">
        <v>176</v>
      </c>
      <c r="C119" s="13"/>
      <c r="E119" s="43"/>
      <c r="F119" s="38"/>
      <c r="G119" s="41"/>
      <c r="H119" s="38"/>
      <c r="I119" s="38"/>
      <c r="J119" s="38"/>
      <c r="K119" s="38"/>
      <c r="L119" s="38"/>
      <c r="M119" s="38"/>
      <c r="N119" s="38"/>
      <c r="O119" s="38"/>
      <c r="P119" s="41"/>
      <c r="Q119" s="41"/>
      <c r="R119" s="41"/>
    </row>
    <row r="120" spans="2:18" ht="12.75" hidden="1">
      <c r="B120" s="27" t="s">
        <v>177</v>
      </c>
      <c r="C120" s="13"/>
      <c r="E120" s="43"/>
      <c r="F120" s="38"/>
      <c r="G120" s="41"/>
      <c r="H120" s="38"/>
      <c r="I120" s="38"/>
      <c r="J120" s="38"/>
      <c r="K120" s="38"/>
      <c r="L120" s="38"/>
      <c r="M120" s="38"/>
      <c r="N120" s="38"/>
      <c r="O120" s="38"/>
      <c r="P120" s="41"/>
      <c r="Q120" s="41"/>
      <c r="R120" s="41"/>
    </row>
    <row r="121" spans="2:18" ht="12.75" hidden="1">
      <c r="B121" s="27" t="s">
        <v>178</v>
      </c>
      <c r="C121" s="13"/>
      <c r="E121" s="43"/>
      <c r="F121" s="38"/>
      <c r="G121" s="41"/>
      <c r="H121" s="38"/>
      <c r="I121" s="38"/>
      <c r="J121" s="38"/>
      <c r="K121" s="38"/>
      <c r="L121" s="38"/>
      <c r="M121" s="38"/>
      <c r="N121" s="38"/>
      <c r="O121" s="38"/>
      <c r="P121" s="41"/>
      <c r="Q121" s="41"/>
      <c r="R121" s="41"/>
    </row>
    <row r="122" spans="2:18" ht="12.75" hidden="1">
      <c r="B122" s="27" t="s">
        <v>179</v>
      </c>
      <c r="C122" s="13"/>
      <c r="E122" s="43"/>
      <c r="F122" s="38"/>
      <c r="G122" s="41"/>
      <c r="H122" s="38"/>
      <c r="I122" s="38"/>
      <c r="J122" s="38"/>
      <c r="K122" s="38"/>
      <c r="L122" s="38"/>
      <c r="M122" s="38"/>
      <c r="N122" s="38"/>
      <c r="O122" s="38"/>
      <c r="P122" s="41"/>
      <c r="Q122" s="41"/>
      <c r="R122" s="41"/>
    </row>
    <row r="123" spans="2:18" ht="12.75" hidden="1">
      <c r="B123" s="27" t="s">
        <v>180</v>
      </c>
      <c r="C123" s="13"/>
      <c r="E123" s="43"/>
      <c r="F123" s="38"/>
      <c r="G123" s="41"/>
      <c r="H123" s="38"/>
      <c r="I123" s="38"/>
      <c r="J123" s="38"/>
      <c r="K123" s="38"/>
      <c r="L123" s="38"/>
      <c r="M123" s="38"/>
      <c r="N123" s="38"/>
      <c r="O123" s="38"/>
      <c r="P123" s="41"/>
      <c r="Q123" s="41"/>
      <c r="R123" s="41"/>
    </row>
    <row r="124" spans="2:18" ht="12.75" hidden="1">
      <c r="B124" s="27" t="s">
        <v>181</v>
      </c>
      <c r="C124" s="13"/>
      <c r="E124" s="43"/>
      <c r="F124" s="38"/>
      <c r="G124" s="41"/>
      <c r="H124" s="38"/>
      <c r="I124" s="38"/>
      <c r="J124" s="38"/>
      <c r="K124" s="38"/>
      <c r="L124" s="38"/>
      <c r="M124" s="38"/>
      <c r="N124" s="38"/>
      <c r="O124" s="38"/>
      <c r="P124" s="41"/>
      <c r="Q124" s="41"/>
      <c r="R124" s="41"/>
    </row>
    <row r="125" spans="2:18" ht="12.75" hidden="1">
      <c r="B125" s="27" t="s">
        <v>182</v>
      </c>
      <c r="C125" s="13"/>
      <c r="E125" s="43"/>
      <c r="F125" s="38"/>
      <c r="G125" s="41"/>
      <c r="H125" s="38"/>
      <c r="I125" s="38"/>
      <c r="J125" s="38"/>
      <c r="K125" s="38"/>
      <c r="L125" s="38"/>
      <c r="M125" s="38"/>
      <c r="N125" s="38"/>
      <c r="O125" s="38"/>
      <c r="P125" s="41"/>
      <c r="Q125" s="41"/>
      <c r="R125" s="41"/>
    </row>
    <row r="126" spans="2:18" ht="12.75" hidden="1">
      <c r="B126" s="27" t="s">
        <v>183</v>
      </c>
      <c r="C126" s="13"/>
      <c r="E126" s="43"/>
      <c r="F126" s="38"/>
      <c r="G126" s="41"/>
      <c r="H126" s="38"/>
      <c r="I126" s="38"/>
      <c r="J126" s="38"/>
      <c r="K126" s="38"/>
      <c r="L126" s="38"/>
      <c r="M126" s="38"/>
      <c r="N126" s="38"/>
      <c r="O126" s="38"/>
      <c r="P126" s="41"/>
      <c r="Q126" s="41"/>
      <c r="R126" s="41"/>
    </row>
    <row r="127" spans="2:18" ht="12.75" hidden="1">
      <c r="B127" s="27" t="s">
        <v>184</v>
      </c>
      <c r="C127" s="13"/>
      <c r="E127" s="4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41"/>
      <c r="Q127" s="41"/>
      <c r="R127" s="41"/>
    </row>
    <row r="128" spans="2:18" ht="12.75" hidden="1">
      <c r="B128" s="27" t="s">
        <v>185</v>
      </c>
      <c r="C128" s="13"/>
      <c r="E128" s="4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41"/>
      <c r="Q128" s="41"/>
      <c r="R128" s="41"/>
    </row>
    <row r="129" spans="2:18" ht="12.75" hidden="1">
      <c r="B129" s="27" t="s">
        <v>186</v>
      </c>
      <c r="C129" s="13"/>
      <c r="E129" s="4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41"/>
      <c r="Q129" s="41"/>
      <c r="R129" s="41"/>
    </row>
    <row r="130" spans="2:18" ht="12.75" hidden="1">
      <c r="B130" s="27" t="s">
        <v>187</v>
      </c>
      <c r="C130" s="13"/>
      <c r="E130" s="43"/>
      <c r="F130" s="38"/>
      <c r="G130" s="41"/>
      <c r="H130" s="38"/>
      <c r="I130" s="38"/>
      <c r="J130" s="38"/>
      <c r="K130" s="38"/>
      <c r="L130" s="38"/>
      <c r="M130" s="38"/>
      <c r="N130" s="38"/>
      <c r="O130" s="38"/>
      <c r="P130" s="41"/>
      <c r="Q130" s="41"/>
      <c r="R130" s="41"/>
    </row>
    <row r="131" spans="2:18" ht="12.75" hidden="1">
      <c r="B131" s="27" t="s">
        <v>188</v>
      </c>
      <c r="C131" s="13"/>
      <c r="E131" s="43"/>
      <c r="F131" s="38"/>
      <c r="G131" s="41"/>
      <c r="H131" s="38"/>
      <c r="I131" s="38"/>
      <c r="J131" s="38"/>
      <c r="K131" s="38"/>
      <c r="L131" s="38"/>
      <c r="M131" s="38"/>
      <c r="N131" s="38"/>
      <c r="O131" s="38"/>
      <c r="P131" s="41"/>
      <c r="Q131" s="41"/>
      <c r="R131" s="41"/>
    </row>
    <row r="132" spans="2:18" ht="12.75" hidden="1">
      <c r="B132" s="27" t="s">
        <v>189</v>
      </c>
      <c r="C132" s="13"/>
      <c r="E132" s="43"/>
      <c r="F132" s="38"/>
      <c r="G132" s="41"/>
      <c r="H132" s="38"/>
      <c r="I132" s="38"/>
      <c r="J132" s="38"/>
      <c r="K132" s="38"/>
      <c r="L132" s="38"/>
      <c r="M132" s="38"/>
      <c r="N132" s="38"/>
      <c r="O132" s="38"/>
      <c r="P132" s="41"/>
      <c r="Q132" s="41"/>
      <c r="R132" s="41"/>
    </row>
    <row r="133" spans="2:18" ht="12.75" hidden="1">
      <c r="B133" s="27" t="s">
        <v>190</v>
      </c>
      <c r="C133" s="13"/>
      <c r="E133" s="43"/>
      <c r="F133" s="38"/>
      <c r="G133" s="41"/>
      <c r="H133" s="38"/>
      <c r="I133" s="38"/>
      <c r="J133" s="38"/>
      <c r="K133" s="38"/>
      <c r="L133" s="38"/>
      <c r="M133" s="38"/>
      <c r="N133" s="38"/>
      <c r="O133" s="38"/>
      <c r="P133" s="41"/>
      <c r="Q133" s="41"/>
      <c r="R133" s="41"/>
    </row>
    <row r="134" spans="2:18" ht="12.75" hidden="1">
      <c r="B134" s="27" t="s">
        <v>191</v>
      </c>
      <c r="C134" s="13"/>
      <c r="E134" s="43"/>
      <c r="F134" s="38"/>
      <c r="G134" s="41"/>
      <c r="H134" s="38"/>
      <c r="I134" s="38"/>
      <c r="J134" s="38"/>
      <c r="K134" s="38"/>
      <c r="L134" s="38"/>
      <c r="M134" s="38"/>
      <c r="N134" s="38"/>
      <c r="O134" s="38"/>
      <c r="P134" s="41"/>
      <c r="Q134" s="41"/>
      <c r="R134" s="41"/>
    </row>
    <row r="135" spans="2:18" ht="12.75" hidden="1">
      <c r="B135" s="27" t="s">
        <v>192</v>
      </c>
      <c r="C135" s="13"/>
      <c r="E135" s="43"/>
      <c r="F135" s="38"/>
      <c r="G135" s="41"/>
      <c r="H135" s="38"/>
      <c r="I135" s="38"/>
      <c r="J135" s="38"/>
      <c r="K135" s="38"/>
      <c r="L135" s="38"/>
      <c r="M135" s="38"/>
      <c r="N135" s="38"/>
      <c r="O135" s="38"/>
      <c r="P135" s="41"/>
      <c r="Q135" s="41"/>
      <c r="R135" s="41"/>
    </row>
    <row r="136" spans="2:18" ht="12.75" hidden="1">
      <c r="B136" s="27" t="s">
        <v>193</v>
      </c>
      <c r="C136" s="13"/>
      <c r="E136" s="43"/>
      <c r="F136" s="38"/>
      <c r="G136" s="41"/>
      <c r="H136" s="38"/>
      <c r="I136" s="38"/>
      <c r="J136" s="38"/>
      <c r="K136" s="38"/>
      <c r="L136" s="38"/>
      <c r="M136" s="38"/>
      <c r="N136" s="38"/>
      <c r="O136" s="38"/>
      <c r="P136" s="41"/>
      <c r="Q136" s="41"/>
      <c r="R136" s="41"/>
    </row>
    <row r="137" spans="2:18" ht="12.75" hidden="1">
      <c r="B137" s="27" t="s">
        <v>194</v>
      </c>
      <c r="C137" s="13"/>
      <c r="E137" s="43"/>
      <c r="F137" s="38"/>
      <c r="G137" s="41"/>
      <c r="H137" s="38"/>
      <c r="I137" s="38"/>
      <c r="J137" s="38"/>
      <c r="K137" s="38"/>
      <c r="L137" s="38"/>
      <c r="M137" s="38"/>
      <c r="N137" s="38"/>
      <c r="O137" s="38"/>
      <c r="P137" s="41"/>
      <c r="Q137" s="41"/>
      <c r="R137" s="41"/>
    </row>
    <row r="138" spans="2:18" ht="12.75" hidden="1">
      <c r="B138" s="27" t="s">
        <v>195</v>
      </c>
      <c r="C138" s="13"/>
      <c r="E138" s="43"/>
      <c r="F138" s="38"/>
      <c r="G138" s="41"/>
      <c r="H138" s="38"/>
      <c r="I138" s="38"/>
      <c r="J138" s="38"/>
      <c r="K138" s="38"/>
      <c r="L138" s="38"/>
      <c r="M138" s="38"/>
      <c r="N138" s="38"/>
      <c r="O138" s="38"/>
      <c r="P138" s="41"/>
      <c r="Q138" s="41"/>
      <c r="R138" s="41"/>
    </row>
    <row r="139" spans="2:18" ht="12.75" hidden="1">
      <c r="B139" s="27" t="s">
        <v>196</v>
      </c>
      <c r="C139" s="13"/>
      <c r="E139" s="43"/>
      <c r="F139" s="38"/>
      <c r="G139" s="41"/>
      <c r="H139" s="38"/>
      <c r="I139" s="38"/>
      <c r="J139" s="38"/>
      <c r="K139" s="38"/>
      <c r="L139" s="38"/>
      <c r="M139" s="38"/>
      <c r="N139" s="38"/>
      <c r="O139" s="38"/>
      <c r="P139" s="41"/>
      <c r="Q139" s="41"/>
      <c r="R139" s="41"/>
    </row>
    <row r="140" spans="2:18" ht="12.75" hidden="1">
      <c r="B140" s="27" t="s">
        <v>197</v>
      </c>
      <c r="C140" s="13"/>
      <c r="E140" s="43"/>
      <c r="F140" s="38"/>
      <c r="G140" s="41"/>
      <c r="H140" s="38"/>
      <c r="I140" s="38"/>
      <c r="J140" s="38"/>
      <c r="K140" s="38"/>
      <c r="L140" s="38"/>
      <c r="M140" s="38"/>
      <c r="N140" s="38"/>
      <c r="O140" s="38"/>
      <c r="P140" s="41"/>
      <c r="Q140" s="41"/>
      <c r="R140" s="41"/>
    </row>
    <row r="141" spans="2:18" ht="12.75" hidden="1">
      <c r="B141" s="27" t="s">
        <v>198</v>
      </c>
      <c r="C141" s="13"/>
      <c r="E141" s="43"/>
      <c r="F141" s="38"/>
      <c r="G141" s="41"/>
      <c r="H141" s="38"/>
      <c r="I141" s="38"/>
      <c r="J141" s="38"/>
      <c r="K141" s="38"/>
      <c r="L141" s="38"/>
      <c r="M141" s="38"/>
      <c r="N141" s="38"/>
      <c r="O141" s="38"/>
      <c r="P141" s="41"/>
      <c r="Q141" s="41"/>
      <c r="R141" s="41"/>
    </row>
    <row r="142" spans="2:18" ht="12.75" hidden="1">
      <c r="B142" s="27" t="s">
        <v>199</v>
      </c>
      <c r="C142" s="13"/>
      <c r="E142" s="43"/>
      <c r="F142" s="38"/>
      <c r="G142" s="41"/>
      <c r="H142" s="38"/>
      <c r="I142" s="38"/>
      <c r="J142" s="38"/>
      <c r="K142" s="38"/>
      <c r="L142" s="38"/>
      <c r="M142" s="38"/>
      <c r="N142" s="38"/>
      <c r="O142" s="38"/>
      <c r="P142" s="41"/>
      <c r="Q142" s="41"/>
      <c r="R142" s="41"/>
    </row>
    <row r="143" spans="2:18" ht="12.75" hidden="1">
      <c r="B143" s="27" t="s">
        <v>200</v>
      </c>
      <c r="C143" s="13"/>
      <c r="E143" s="43"/>
      <c r="F143" s="38"/>
      <c r="G143" s="41"/>
      <c r="H143" s="38"/>
      <c r="I143" s="38"/>
      <c r="J143" s="38"/>
      <c r="K143" s="38"/>
      <c r="L143" s="38"/>
      <c r="M143" s="38"/>
      <c r="N143" s="38"/>
      <c r="O143" s="38"/>
      <c r="P143" s="41"/>
      <c r="Q143" s="41"/>
      <c r="R143" s="41"/>
    </row>
    <row r="144" spans="2:18" ht="12.75" hidden="1">
      <c r="B144" s="27" t="s">
        <v>201</v>
      </c>
      <c r="C144" s="13"/>
      <c r="E144" s="43"/>
      <c r="F144" s="38"/>
      <c r="G144" s="41"/>
      <c r="H144" s="38"/>
      <c r="I144" s="38"/>
      <c r="J144" s="38"/>
      <c r="K144" s="38"/>
      <c r="L144" s="38"/>
      <c r="M144" s="38"/>
      <c r="N144" s="38"/>
      <c r="O144" s="38"/>
      <c r="P144" s="41"/>
      <c r="Q144" s="41"/>
      <c r="R144" s="41"/>
    </row>
    <row r="145" spans="2:18" ht="12.75" hidden="1">
      <c r="B145" s="27" t="s">
        <v>202</v>
      </c>
      <c r="C145" s="12"/>
      <c r="E145" s="43"/>
      <c r="F145" s="38"/>
      <c r="G145" s="41"/>
      <c r="H145" s="38"/>
      <c r="I145" s="38"/>
      <c r="J145" s="38"/>
      <c r="K145" s="38"/>
      <c r="L145" s="38"/>
      <c r="M145" s="38"/>
      <c r="N145" s="38"/>
      <c r="O145" s="38"/>
      <c r="P145" s="41"/>
      <c r="Q145" s="41"/>
      <c r="R145" s="41"/>
    </row>
    <row r="146" spans="2:18" ht="12.75" hidden="1">
      <c r="B146" s="27" t="s">
        <v>203</v>
      </c>
      <c r="C146" s="12"/>
      <c r="E146" s="43"/>
      <c r="F146" s="38"/>
      <c r="G146" s="41"/>
      <c r="H146" s="38"/>
      <c r="I146" s="38"/>
      <c r="J146" s="38"/>
      <c r="K146" s="38"/>
      <c r="L146" s="38"/>
      <c r="M146" s="38"/>
      <c r="N146" s="38"/>
      <c r="O146" s="38"/>
      <c r="P146" s="41"/>
      <c r="Q146" s="41"/>
      <c r="R146" s="41"/>
    </row>
    <row r="147" spans="2:18" ht="12.75" hidden="1">
      <c r="B147" s="27" t="s">
        <v>204</v>
      </c>
      <c r="C147" s="12"/>
      <c r="E147" s="43"/>
      <c r="F147" s="38"/>
      <c r="G147" s="41"/>
      <c r="H147" s="38"/>
      <c r="I147" s="38"/>
      <c r="J147" s="38"/>
      <c r="K147" s="38"/>
      <c r="L147" s="38"/>
      <c r="M147" s="38"/>
      <c r="N147" s="38"/>
      <c r="O147" s="38"/>
      <c r="P147" s="41"/>
      <c r="Q147" s="41"/>
      <c r="R147" s="41"/>
    </row>
    <row r="148" spans="2:18" ht="12.75" hidden="1">
      <c r="B148" s="27" t="s">
        <v>205</v>
      </c>
      <c r="C148" s="12"/>
      <c r="E148" s="43"/>
      <c r="F148" s="38"/>
      <c r="G148" s="41"/>
      <c r="H148" s="38"/>
      <c r="I148" s="38"/>
      <c r="J148" s="38"/>
      <c r="K148" s="38"/>
      <c r="L148" s="38"/>
      <c r="M148" s="38"/>
      <c r="N148" s="38"/>
      <c r="O148" s="38"/>
      <c r="P148" s="41"/>
      <c r="Q148" s="41"/>
      <c r="R148" s="41"/>
    </row>
    <row r="149" spans="2:18" ht="12.75" hidden="1">
      <c r="B149" s="27" t="s">
        <v>206</v>
      </c>
      <c r="C149" s="12"/>
      <c r="E149" s="43"/>
      <c r="F149" s="38"/>
      <c r="G149" s="41"/>
      <c r="H149" s="38"/>
      <c r="I149" s="38"/>
      <c r="J149" s="38"/>
      <c r="K149" s="38"/>
      <c r="L149" s="38"/>
      <c r="M149" s="38"/>
      <c r="N149" s="38"/>
      <c r="O149" s="38"/>
      <c r="P149" s="41"/>
      <c r="Q149" s="41"/>
      <c r="R149" s="41"/>
    </row>
    <row r="150" spans="2:18" ht="12.75" hidden="1">
      <c r="B150" s="27" t="s">
        <v>207</v>
      </c>
      <c r="C150" s="12"/>
      <c r="E150" s="43"/>
      <c r="F150" s="38"/>
      <c r="G150" s="41"/>
      <c r="H150" s="38"/>
      <c r="I150" s="38"/>
      <c r="J150" s="38"/>
      <c r="K150" s="38"/>
      <c r="L150" s="38"/>
      <c r="M150" s="38"/>
      <c r="N150" s="38"/>
      <c r="O150" s="38"/>
      <c r="P150" s="41"/>
      <c r="Q150" s="41"/>
      <c r="R150" s="41"/>
    </row>
    <row r="151" spans="2:18" ht="12.75" hidden="1">
      <c r="B151" s="27" t="s">
        <v>208</v>
      </c>
      <c r="C151" s="12"/>
      <c r="E151" s="43"/>
      <c r="F151" s="38"/>
      <c r="G151" s="41"/>
      <c r="H151" s="38"/>
      <c r="I151" s="38"/>
      <c r="J151" s="38"/>
      <c r="K151" s="38"/>
      <c r="L151" s="38"/>
      <c r="M151" s="38"/>
      <c r="N151" s="38"/>
      <c r="O151" s="38"/>
      <c r="P151" s="41"/>
      <c r="Q151" s="41"/>
      <c r="R151" s="41"/>
    </row>
    <row r="152" spans="2:18" ht="12.75" hidden="1">
      <c r="B152" s="27" t="s">
        <v>209</v>
      </c>
      <c r="C152" s="12"/>
      <c r="E152" s="43"/>
      <c r="F152" s="38"/>
      <c r="G152" s="41"/>
      <c r="H152" s="38"/>
      <c r="I152" s="38"/>
      <c r="J152" s="38"/>
      <c r="K152" s="38"/>
      <c r="L152" s="38"/>
      <c r="M152" s="38"/>
      <c r="N152" s="38"/>
      <c r="O152" s="38"/>
      <c r="P152" s="41"/>
      <c r="Q152" s="41"/>
      <c r="R152" s="41"/>
    </row>
    <row r="153" spans="2:18" ht="12.75" hidden="1">
      <c r="B153" s="27" t="s">
        <v>210</v>
      </c>
      <c r="C153" s="12"/>
      <c r="E153" s="43"/>
      <c r="F153" s="38"/>
      <c r="G153" s="41"/>
      <c r="H153" s="38"/>
      <c r="I153" s="38"/>
      <c r="J153" s="38"/>
      <c r="K153" s="38"/>
      <c r="L153" s="38"/>
      <c r="M153" s="38"/>
      <c r="N153" s="38"/>
      <c r="O153" s="38"/>
      <c r="P153" s="41"/>
      <c r="Q153" s="41"/>
      <c r="R153" s="41"/>
    </row>
    <row r="154" spans="2:18" ht="12.75" hidden="1">
      <c r="B154" s="27" t="s">
        <v>211</v>
      </c>
      <c r="C154" s="12"/>
      <c r="E154" s="43"/>
      <c r="F154" s="38"/>
      <c r="G154" s="41"/>
      <c r="H154" s="38"/>
      <c r="I154" s="38"/>
      <c r="J154" s="38"/>
      <c r="K154" s="38"/>
      <c r="L154" s="38"/>
      <c r="M154" s="38"/>
      <c r="N154" s="38"/>
      <c r="O154" s="38"/>
      <c r="P154" s="41"/>
      <c r="Q154" s="41"/>
      <c r="R154" s="41"/>
    </row>
    <row r="155" spans="2:18" ht="12.75" hidden="1">
      <c r="B155" s="27" t="s">
        <v>212</v>
      </c>
      <c r="C155" s="12"/>
      <c r="E155" s="43"/>
      <c r="F155" s="38"/>
      <c r="G155" s="41"/>
      <c r="H155" s="38"/>
      <c r="I155" s="38"/>
      <c r="J155" s="38"/>
      <c r="K155" s="38"/>
      <c r="L155" s="38"/>
      <c r="M155" s="38"/>
      <c r="N155" s="38"/>
      <c r="O155" s="38"/>
      <c r="P155" s="41"/>
      <c r="Q155" s="41"/>
      <c r="R155" s="41"/>
    </row>
    <row r="156" spans="2:18" ht="12.75" hidden="1">
      <c r="B156" s="27" t="s">
        <v>213</v>
      </c>
      <c r="C156" s="12"/>
      <c r="E156" s="43"/>
      <c r="F156" s="38"/>
      <c r="G156" s="41"/>
      <c r="H156" s="38"/>
      <c r="I156" s="38"/>
      <c r="J156" s="38"/>
      <c r="K156" s="38"/>
      <c r="L156" s="38"/>
      <c r="M156" s="38"/>
      <c r="N156" s="38"/>
      <c r="O156" s="38"/>
      <c r="P156" s="41"/>
      <c r="Q156" s="41"/>
      <c r="R156" s="41"/>
    </row>
    <row r="157" spans="2:18" ht="12.75" hidden="1">
      <c r="B157" s="27" t="s">
        <v>214</v>
      </c>
      <c r="C157" s="12"/>
      <c r="E157" s="43"/>
      <c r="F157" s="38"/>
      <c r="G157" s="41"/>
      <c r="H157" s="38"/>
      <c r="I157" s="38"/>
      <c r="J157" s="38"/>
      <c r="K157" s="38"/>
      <c r="L157" s="38"/>
      <c r="M157" s="38"/>
      <c r="N157" s="38"/>
      <c r="O157" s="38"/>
      <c r="P157" s="41"/>
      <c r="Q157" s="41"/>
      <c r="R157" s="41"/>
    </row>
    <row r="158" spans="2:18" ht="12.75" hidden="1">
      <c r="B158" s="27" t="s">
        <v>215</v>
      </c>
      <c r="C158" s="12"/>
      <c r="E158" s="43"/>
      <c r="F158" s="38"/>
      <c r="G158" s="41"/>
      <c r="H158" s="38"/>
      <c r="I158" s="38"/>
      <c r="J158" s="38"/>
      <c r="K158" s="38"/>
      <c r="L158" s="38"/>
      <c r="M158" s="38"/>
      <c r="N158" s="38"/>
      <c r="O158" s="38"/>
      <c r="P158" s="41"/>
      <c r="Q158" s="41"/>
      <c r="R158" s="41"/>
    </row>
    <row r="159" spans="2:18" ht="12.75" hidden="1">
      <c r="B159" s="27" t="s">
        <v>216</v>
      </c>
      <c r="C159" s="12"/>
      <c r="E159" s="43"/>
      <c r="F159" s="38"/>
      <c r="G159" s="41"/>
      <c r="H159" s="38"/>
      <c r="I159" s="38"/>
      <c r="J159" s="38"/>
      <c r="K159" s="38"/>
      <c r="L159" s="38"/>
      <c r="M159" s="38"/>
      <c r="N159" s="38"/>
      <c r="O159" s="38"/>
      <c r="P159" s="41"/>
      <c r="Q159" s="41"/>
      <c r="R159" s="41"/>
    </row>
    <row r="160" spans="2:18" ht="12.75" hidden="1">
      <c r="B160" s="27" t="s">
        <v>217</v>
      </c>
      <c r="C160" s="12"/>
      <c r="E160" s="43"/>
      <c r="F160" s="38"/>
      <c r="G160" s="41"/>
      <c r="H160" s="38"/>
      <c r="I160" s="38"/>
      <c r="J160" s="38"/>
      <c r="K160" s="38"/>
      <c r="L160" s="38"/>
      <c r="M160" s="38"/>
      <c r="N160" s="38"/>
      <c r="O160" s="38"/>
      <c r="P160" s="41"/>
      <c r="Q160" s="41"/>
      <c r="R160" s="41"/>
    </row>
    <row r="161" spans="2:18" ht="12.75" hidden="1">
      <c r="B161" s="27" t="s">
        <v>218</v>
      </c>
      <c r="C161" s="12"/>
      <c r="E161" s="43"/>
      <c r="F161" s="38"/>
      <c r="G161" s="41"/>
      <c r="H161" s="38"/>
      <c r="I161" s="38"/>
      <c r="J161" s="38"/>
      <c r="K161" s="38"/>
      <c r="L161" s="38"/>
      <c r="M161" s="38"/>
      <c r="N161" s="38"/>
      <c r="O161" s="38"/>
      <c r="P161" s="41"/>
      <c r="Q161" s="41"/>
      <c r="R161" s="41"/>
    </row>
    <row r="162" spans="2:18" ht="12.75" hidden="1">
      <c r="B162" s="27" t="s">
        <v>219</v>
      </c>
      <c r="C162" s="12"/>
      <c r="E162" s="43"/>
      <c r="F162" s="38"/>
      <c r="G162" s="41"/>
      <c r="H162" s="38"/>
      <c r="I162" s="38"/>
      <c r="J162" s="38"/>
      <c r="K162" s="38"/>
      <c r="L162" s="38"/>
      <c r="M162" s="38"/>
      <c r="N162" s="38"/>
      <c r="O162" s="38"/>
      <c r="P162" s="41"/>
      <c r="Q162" s="41"/>
      <c r="R162" s="41"/>
    </row>
    <row r="163" spans="2:18" ht="12.75" hidden="1">
      <c r="B163" s="27" t="s">
        <v>220</v>
      </c>
      <c r="C163" s="12"/>
      <c r="E163" s="43"/>
      <c r="F163" s="38"/>
      <c r="G163" s="41"/>
      <c r="H163" s="38"/>
      <c r="I163" s="38"/>
      <c r="J163" s="38"/>
      <c r="K163" s="38"/>
      <c r="L163" s="38"/>
      <c r="M163" s="38"/>
      <c r="N163" s="38"/>
      <c r="O163" s="38"/>
      <c r="P163" s="41"/>
      <c r="Q163" s="41"/>
      <c r="R163" s="41"/>
    </row>
    <row r="164" spans="2:18" ht="12.75" hidden="1">
      <c r="B164" s="27" t="s">
        <v>221</v>
      </c>
      <c r="C164" s="12"/>
      <c r="E164" s="43"/>
      <c r="F164" s="38"/>
      <c r="G164" s="41"/>
      <c r="H164" s="38"/>
      <c r="I164" s="38"/>
      <c r="J164" s="38"/>
      <c r="K164" s="38"/>
      <c r="L164" s="38"/>
      <c r="M164" s="38"/>
      <c r="N164" s="38"/>
      <c r="O164" s="38"/>
      <c r="P164" s="41"/>
      <c r="Q164" s="41"/>
      <c r="R164" s="41"/>
    </row>
    <row r="165" spans="2:18" ht="12.75" hidden="1">
      <c r="B165" s="27" t="s">
        <v>222</v>
      </c>
      <c r="C165" s="12"/>
      <c r="E165" s="43"/>
      <c r="F165" s="38"/>
      <c r="G165" s="41"/>
      <c r="H165" s="38"/>
      <c r="I165" s="38"/>
      <c r="J165" s="38"/>
      <c r="K165" s="38"/>
      <c r="L165" s="38"/>
      <c r="M165" s="38"/>
      <c r="N165" s="38"/>
      <c r="O165" s="38"/>
      <c r="P165" s="41"/>
      <c r="Q165" s="41"/>
      <c r="R165" s="41"/>
    </row>
    <row r="166" spans="2:18" ht="12.75" hidden="1">
      <c r="B166" s="27" t="s">
        <v>223</v>
      </c>
      <c r="C166" s="12"/>
      <c r="E166" s="43"/>
      <c r="F166" s="38"/>
      <c r="G166" s="41"/>
      <c r="H166" s="38"/>
      <c r="I166" s="38"/>
      <c r="J166" s="38"/>
      <c r="K166" s="38"/>
      <c r="L166" s="38"/>
      <c r="M166" s="38"/>
      <c r="N166" s="38"/>
      <c r="O166" s="38"/>
      <c r="P166" s="41"/>
      <c r="Q166" s="41"/>
      <c r="R166" s="41"/>
    </row>
    <row r="167" spans="2:18" ht="12.75" hidden="1">
      <c r="B167" s="27" t="s">
        <v>224</v>
      </c>
      <c r="C167" s="12"/>
      <c r="E167" s="43"/>
      <c r="F167" s="38"/>
      <c r="G167" s="41"/>
      <c r="H167" s="38"/>
      <c r="I167" s="38"/>
      <c r="J167" s="38"/>
      <c r="K167" s="38"/>
      <c r="L167" s="38"/>
      <c r="M167" s="38"/>
      <c r="N167" s="38"/>
      <c r="O167" s="38"/>
      <c r="P167" s="41"/>
      <c r="Q167" s="41"/>
      <c r="R167" s="41"/>
    </row>
    <row r="168" spans="2:18" ht="12.75" hidden="1">
      <c r="B168" s="27" t="s">
        <v>225</v>
      </c>
      <c r="C168" s="12"/>
      <c r="E168" s="43"/>
      <c r="F168" s="38"/>
      <c r="G168" s="41"/>
      <c r="H168" s="38"/>
      <c r="I168" s="38"/>
      <c r="J168" s="38"/>
      <c r="K168" s="38"/>
      <c r="L168" s="38"/>
      <c r="M168" s="38"/>
      <c r="N168" s="38"/>
      <c r="O168" s="38"/>
      <c r="P168" s="41"/>
      <c r="Q168" s="41"/>
      <c r="R168" s="41"/>
    </row>
    <row r="169" spans="2:18" ht="12.75" hidden="1">
      <c r="B169" s="27" t="s">
        <v>226</v>
      </c>
      <c r="C169" s="12"/>
      <c r="E169" s="43"/>
      <c r="F169" s="38"/>
      <c r="G169" s="41"/>
      <c r="H169" s="38"/>
      <c r="I169" s="38"/>
      <c r="J169" s="38"/>
      <c r="K169" s="38"/>
      <c r="L169" s="38"/>
      <c r="M169" s="38"/>
      <c r="N169" s="38"/>
      <c r="O169" s="38"/>
      <c r="P169" s="41"/>
      <c r="Q169" s="41"/>
      <c r="R169" s="41"/>
    </row>
    <row r="170" spans="2:18" ht="12.75" hidden="1">
      <c r="B170" s="27" t="s">
        <v>227</v>
      </c>
      <c r="C170" s="12"/>
      <c r="E170" s="43"/>
      <c r="F170" s="38"/>
      <c r="G170" s="41"/>
      <c r="H170" s="38"/>
      <c r="I170" s="38"/>
      <c r="J170" s="38"/>
      <c r="K170" s="38"/>
      <c r="L170" s="38"/>
      <c r="M170" s="38"/>
      <c r="N170" s="38"/>
      <c r="O170" s="38"/>
      <c r="P170" s="41"/>
      <c r="Q170" s="41"/>
      <c r="R170" s="41"/>
    </row>
    <row r="171" spans="2:18" ht="12.75" hidden="1">
      <c r="B171" s="27" t="s">
        <v>228</v>
      </c>
      <c r="C171" s="12"/>
      <c r="E171" s="43"/>
      <c r="F171" s="38"/>
      <c r="G171" s="41"/>
      <c r="H171" s="38"/>
      <c r="I171" s="38"/>
      <c r="J171" s="38"/>
      <c r="K171" s="38"/>
      <c r="L171" s="38"/>
      <c r="M171" s="38"/>
      <c r="N171" s="38"/>
      <c r="O171" s="38"/>
      <c r="P171" s="41"/>
      <c r="Q171" s="41"/>
      <c r="R171" s="41"/>
    </row>
    <row r="172" spans="2:18" ht="12.75" hidden="1">
      <c r="B172" s="27" t="s">
        <v>229</v>
      </c>
      <c r="C172" s="12"/>
      <c r="E172" s="43"/>
      <c r="F172" s="38"/>
      <c r="G172" s="41"/>
      <c r="H172" s="38"/>
      <c r="I172" s="38"/>
      <c r="J172" s="38"/>
      <c r="K172" s="38"/>
      <c r="L172" s="38"/>
      <c r="M172" s="38"/>
      <c r="N172" s="38"/>
      <c r="O172" s="38"/>
      <c r="P172" s="41"/>
      <c r="Q172" s="41"/>
      <c r="R172" s="41"/>
    </row>
    <row r="173" spans="2:18" ht="12.75" hidden="1">
      <c r="B173" s="27" t="s">
        <v>230</v>
      </c>
      <c r="C173" s="12"/>
      <c r="E173" s="43"/>
      <c r="F173" s="38"/>
      <c r="G173" s="41"/>
      <c r="H173" s="38"/>
      <c r="I173" s="38"/>
      <c r="J173" s="38"/>
      <c r="K173" s="38"/>
      <c r="L173" s="38"/>
      <c r="M173" s="38"/>
      <c r="N173" s="38"/>
      <c r="O173" s="38"/>
      <c r="P173" s="41"/>
      <c r="Q173" s="41"/>
      <c r="R173" s="41"/>
    </row>
    <row r="174" spans="2:18" ht="12.75" hidden="1">
      <c r="B174" s="27" t="s">
        <v>231</v>
      </c>
      <c r="C174" s="12"/>
      <c r="E174" s="43"/>
      <c r="F174" s="38"/>
      <c r="G174" s="41"/>
      <c r="H174" s="38"/>
      <c r="I174" s="38"/>
      <c r="J174" s="38"/>
      <c r="K174" s="38"/>
      <c r="L174" s="38"/>
      <c r="M174" s="38"/>
      <c r="N174" s="38"/>
      <c r="O174" s="38"/>
      <c r="P174" s="41"/>
      <c r="Q174" s="41"/>
      <c r="R174" s="41"/>
    </row>
    <row r="175" spans="2:18" ht="12.75" hidden="1">
      <c r="B175" s="27" t="s">
        <v>232</v>
      </c>
      <c r="C175" s="12"/>
      <c r="E175" s="43"/>
      <c r="F175" s="38"/>
      <c r="G175" s="41"/>
      <c r="H175" s="38"/>
      <c r="I175" s="38"/>
      <c r="J175" s="38"/>
      <c r="K175" s="38"/>
      <c r="L175" s="38"/>
      <c r="M175" s="38"/>
      <c r="N175" s="38"/>
      <c r="O175" s="38"/>
      <c r="P175" s="41"/>
      <c r="Q175" s="41"/>
      <c r="R175" s="41"/>
    </row>
    <row r="176" spans="2:18" ht="12.75" hidden="1">
      <c r="B176" s="27" t="s">
        <v>233</v>
      </c>
      <c r="C176" s="12"/>
      <c r="E176" s="43"/>
      <c r="F176" s="38"/>
      <c r="G176" s="41"/>
      <c r="H176" s="38"/>
      <c r="I176" s="38"/>
      <c r="J176" s="38"/>
      <c r="K176" s="38"/>
      <c r="L176" s="38"/>
      <c r="M176" s="38"/>
      <c r="N176" s="38"/>
      <c r="O176" s="38"/>
      <c r="P176" s="41"/>
      <c r="Q176" s="41"/>
      <c r="R176" s="41"/>
    </row>
    <row r="177" spans="2:18" ht="12.75" hidden="1">
      <c r="B177" s="27" t="s">
        <v>234</v>
      </c>
      <c r="C177" s="12"/>
      <c r="E177" s="43"/>
      <c r="F177" s="38"/>
      <c r="G177" s="41"/>
      <c r="H177" s="38"/>
      <c r="I177" s="38"/>
      <c r="J177" s="38"/>
      <c r="K177" s="38"/>
      <c r="L177" s="38"/>
      <c r="M177" s="38"/>
      <c r="N177" s="38"/>
      <c r="O177" s="38"/>
      <c r="P177" s="41"/>
      <c r="Q177" s="41"/>
      <c r="R177" s="41"/>
    </row>
    <row r="178" spans="2:18" ht="12.75" hidden="1">
      <c r="B178" s="27" t="s">
        <v>235</v>
      </c>
      <c r="C178" s="12"/>
      <c r="E178" s="43"/>
      <c r="F178" s="38"/>
      <c r="G178" s="41"/>
      <c r="H178" s="38"/>
      <c r="I178" s="38"/>
      <c r="J178" s="38"/>
      <c r="K178" s="38"/>
      <c r="L178" s="38"/>
      <c r="M178" s="38"/>
      <c r="N178" s="38"/>
      <c r="O178" s="38"/>
      <c r="P178" s="41"/>
      <c r="Q178" s="41"/>
      <c r="R178" s="41"/>
    </row>
    <row r="179" spans="2:18" ht="12.75" hidden="1">
      <c r="B179" s="27" t="s">
        <v>236</v>
      </c>
      <c r="C179" s="12"/>
      <c r="E179" s="4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41"/>
      <c r="Q179" s="41"/>
      <c r="R179" s="41"/>
    </row>
    <row r="180" spans="2:18" ht="12.75" hidden="1">
      <c r="B180" s="27" t="s">
        <v>237</v>
      </c>
      <c r="C180" s="12"/>
      <c r="E180" s="43"/>
      <c r="F180" s="38"/>
      <c r="G180" s="41"/>
      <c r="H180" s="38"/>
      <c r="I180" s="38"/>
      <c r="J180" s="38"/>
      <c r="K180" s="38"/>
      <c r="L180" s="38"/>
      <c r="M180" s="38"/>
      <c r="N180" s="38"/>
      <c r="O180" s="38"/>
      <c r="P180" s="41"/>
      <c r="Q180" s="41"/>
      <c r="R180" s="41"/>
    </row>
    <row r="181" spans="2:18" ht="12.75" hidden="1">
      <c r="B181" s="27" t="s">
        <v>238</v>
      </c>
      <c r="C181" s="12"/>
      <c r="E181" s="43"/>
      <c r="F181" s="38"/>
      <c r="G181" s="41"/>
      <c r="H181" s="38"/>
      <c r="I181" s="38"/>
      <c r="J181" s="38"/>
      <c r="K181" s="38"/>
      <c r="L181" s="38"/>
      <c r="M181" s="38"/>
      <c r="N181" s="38"/>
      <c r="O181" s="38"/>
      <c r="P181" s="41"/>
      <c r="Q181" s="41"/>
      <c r="R181" s="41"/>
    </row>
    <row r="182" spans="2:18" ht="12.75" hidden="1">
      <c r="B182" s="27" t="s">
        <v>239</v>
      </c>
      <c r="C182" s="12"/>
      <c r="E182" s="4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41"/>
      <c r="Q182" s="41"/>
      <c r="R182" s="41"/>
    </row>
    <row r="183" spans="2:18" ht="12.75" hidden="1">
      <c r="B183" s="27" t="s">
        <v>240</v>
      </c>
      <c r="C183" s="12"/>
      <c r="E183" s="43"/>
      <c r="F183" s="38"/>
      <c r="G183" s="41"/>
      <c r="H183" s="38"/>
      <c r="I183" s="38"/>
      <c r="J183" s="38"/>
      <c r="K183" s="38"/>
      <c r="L183" s="38"/>
      <c r="M183" s="38"/>
      <c r="N183" s="38"/>
      <c r="O183" s="38"/>
      <c r="P183" s="41"/>
      <c r="Q183" s="41"/>
      <c r="R183" s="41"/>
    </row>
    <row r="184" spans="2:18" ht="12.75" hidden="1">
      <c r="B184" s="27" t="s">
        <v>241</v>
      </c>
      <c r="C184" s="12"/>
      <c r="E184" s="43"/>
      <c r="F184" s="38"/>
      <c r="G184" s="41"/>
      <c r="H184" s="38"/>
      <c r="I184" s="38"/>
      <c r="J184" s="38"/>
      <c r="K184" s="38"/>
      <c r="L184" s="38"/>
      <c r="M184" s="38"/>
      <c r="N184" s="38"/>
      <c r="O184" s="38"/>
      <c r="P184" s="41"/>
      <c r="Q184" s="41"/>
      <c r="R184" s="41"/>
    </row>
    <row r="185" spans="2:18" ht="12.75" hidden="1">
      <c r="B185" s="27" t="s">
        <v>242</v>
      </c>
      <c r="C185" s="12"/>
      <c r="E185" s="43"/>
      <c r="F185" s="38"/>
      <c r="G185" s="41"/>
      <c r="H185" s="38"/>
      <c r="I185" s="38"/>
      <c r="J185" s="38"/>
      <c r="K185" s="38"/>
      <c r="L185" s="38"/>
      <c r="M185" s="38"/>
      <c r="N185" s="38"/>
      <c r="O185" s="38"/>
      <c r="P185" s="41"/>
      <c r="Q185" s="41"/>
      <c r="R185" s="41"/>
    </row>
    <row r="186" spans="2:18" ht="12.75" hidden="1">
      <c r="B186" s="27" t="s">
        <v>243</v>
      </c>
      <c r="C186" s="12"/>
      <c r="E186" s="43"/>
      <c r="F186" s="38"/>
      <c r="G186" s="41"/>
      <c r="H186" s="38"/>
      <c r="I186" s="38"/>
      <c r="J186" s="38"/>
      <c r="K186" s="38"/>
      <c r="L186" s="38"/>
      <c r="M186" s="38"/>
      <c r="N186" s="38"/>
      <c r="O186" s="38"/>
      <c r="P186" s="41"/>
      <c r="Q186" s="41"/>
      <c r="R186" s="41"/>
    </row>
    <row r="187" spans="2:18" ht="12.75" hidden="1">
      <c r="B187" s="27" t="s">
        <v>244</v>
      </c>
      <c r="C187" s="12"/>
      <c r="E187" s="43"/>
      <c r="F187" s="38"/>
      <c r="G187" s="41"/>
      <c r="H187" s="38"/>
      <c r="I187" s="38"/>
      <c r="J187" s="38"/>
      <c r="K187" s="38"/>
      <c r="L187" s="38"/>
      <c r="M187" s="38"/>
      <c r="N187" s="38"/>
      <c r="O187" s="38"/>
      <c r="P187" s="41"/>
      <c r="Q187" s="41"/>
      <c r="R187" s="41"/>
    </row>
    <row r="188" spans="2:18" ht="12.75" hidden="1">
      <c r="B188" s="27" t="s">
        <v>245</v>
      </c>
      <c r="C188" s="12"/>
      <c r="E188" s="43"/>
      <c r="F188" s="38"/>
      <c r="G188" s="41"/>
      <c r="H188" s="38"/>
      <c r="I188" s="38"/>
      <c r="J188" s="38"/>
      <c r="K188" s="38"/>
      <c r="L188" s="38"/>
      <c r="M188" s="38"/>
      <c r="N188" s="38"/>
      <c r="O188" s="38"/>
      <c r="P188" s="41"/>
      <c r="Q188" s="41"/>
      <c r="R188" s="41"/>
    </row>
    <row r="189" spans="2:18" ht="12.75" hidden="1">
      <c r="B189" s="27" t="s">
        <v>246</v>
      </c>
      <c r="C189" s="12"/>
      <c r="E189" s="43"/>
      <c r="F189" s="38"/>
      <c r="G189" s="41"/>
      <c r="H189" s="38"/>
      <c r="I189" s="38"/>
      <c r="J189" s="38"/>
      <c r="K189" s="38"/>
      <c r="L189" s="38"/>
      <c r="M189" s="38"/>
      <c r="N189" s="38"/>
      <c r="O189" s="38"/>
      <c r="P189" s="41"/>
      <c r="Q189" s="41"/>
      <c r="R189" s="41"/>
    </row>
    <row r="190" spans="2:18" ht="12.75" hidden="1">
      <c r="B190" s="27" t="s">
        <v>247</v>
      </c>
      <c r="C190" s="12"/>
      <c r="E190" s="43"/>
      <c r="F190" s="38"/>
      <c r="G190" s="41"/>
      <c r="H190" s="38"/>
      <c r="I190" s="38"/>
      <c r="J190" s="38"/>
      <c r="K190" s="38"/>
      <c r="L190" s="38"/>
      <c r="M190" s="38"/>
      <c r="N190" s="38"/>
      <c r="O190" s="38"/>
      <c r="P190" s="41"/>
      <c r="Q190" s="41"/>
      <c r="R190" s="41"/>
    </row>
    <row r="191" spans="2:18" ht="12.75" hidden="1">
      <c r="B191" s="27" t="s">
        <v>248</v>
      </c>
      <c r="C191" s="12"/>
      <c r="E191" s="43"/>
      <c r="F191" s="38"/>
      <c r="G191" s="41"/>
      <c r="H191" s="38"/>
      <c r="I191" s="38"/>
      <c r="J191" s="38"/>
      <c r="K191" s="38"/>
      <c r="L191" s="38"/>
      <c r="M191" s="38"/>
      <c r="N191" s="38"/>
      <c r="O191" s="38"/>
      <c r="P191" s="41"/>
      <c r="Q191" s="41"/>
      <c r="R191" s="41"/>
    </row>
    <row r="192" spans="2:18" ht="12.75" hidden="1">
      <c r="B192" s="27" t="s">
        <v>249</v>
      </c>
      <c r="C192" s="12"/>
      <c r="E192" s="43"/>
      <c r="F192" s="38"/>
      <c r="G192" s="41"/>
      <c r="H192" s="38"/>
      <c r="I192" s="38"/>
      <c r="J192" s="38"/>
      <c r="K192" s="38"/>
      <c r="L192" s="38"/>
      <c r="M192" s="38"/>
      <c r="N192" s="38"/>
      <c r="O192" s="38"/>
      <c r="P192" s="41"/>
      <c r="Q192" s="41"/>
      <c r="R192" s="41"/>
    </row>
    <row r="193" spans="2:18" ht="12.75" hidden="1">
      <c r="B193" s="27" t="s">
        <v>250</v>
      </c>
      <c r="C193" s="12"/>
      <c r="E193" s="43"/>
      <c r="F193" s="38"/>
      <c r="G193" s="41"/>
      <c r="H193" s="38"/>
      <c r="I193" s="38"/>
      <c r="J193" s="38"/>
      <c r="K193" s="38"/>
      <c r="L193" s="38"/>
      <c r="M193" s="38"/>
      <c r="N193" s="38"/>
      <c r="O193" s="38"/>
      <c r="P193" s="41"/>
      <c r="Q193" s="41"/>
      <c r="R193" s="41"/>
    </row>
    <row r="194" spans="2:18" ht="12.75" hidden="1">
      <c r="B194" s="27" t="s">
        <v>251</v>
      </c>
      <c r="C194" s="12"/>
      <c r="E194" s="43"/>
      <c r="F194" s="38"/>
      <c r="G194" s="41"/>
      <c r="H194" s="38"/>
      <c r="I194" s="38"/>
      <c r="J194" s="38"/>
      <c r="K194" s="38"/>
      <c r="L194" s="38"/>
      <c r="M194" s="38"/>
      <c r="N194" s="38"/>
      <c r="O194" s="38"/>
      <c r="P194" s="41"/>
      <c r="Q194" s="41"/>
      <c r="R194" s="41"/>
    </row>
    <row r="195" spans="2:18" ht="12.75" hidden="1">
      <c r="B195" s="27" t="s">
        <v>252</v>
      </c>
      <c r="C195" s="12"/>
      <c r="E195" s="43"/>
      <c r="F195" s="38"/>
      <c r="G195" s="41"/>
      <c r="H195" s="38"/>
      <c r="I195" s="38"/>
      <c r="J195" s="38"/>
      <c r="K195" s="38"/>
      <c r="L195" s="38"/>
      <c r="M195" s="38"/>
      <c r="N195" s="38"/>
      <c r="O195" s="38"/>
      <c r="P195" s="41"/>
      <c r="Q195" s="41"/>
      <c r="R195" s="41"/>
    </row>
    <row r="196" spans="2:18" ht="12.75" hidden="1">
      <c r="B196" s="27" t="s">
        <v>253</v>
      </c>
      <c r="C196" s="12"/>
      <c r="E196" s="44"/>
      <c r="F196" s="41"/>
      <c r="G196" s="41"/>
      <c r="H196" s="44"/>
      <c r="I196" s="41"/>
      <c r="J196" s="41"/>
      <c r="K196" s="44"/>
      <c r="L196" s="41"/>
      <c r="M196" s="41"/>
      <c r="N196" s="44"/>
      <c r="O196" s="41"/>
      <c r="P196" s="41"/>
      <c r="Q196" s="41"/>
      <c r="R196" s="41"/>
    </row>
    <row r="197" spans="2:18" ht="12.75" hidden="1">
      <c r="B197" s="27" t="s">
        <v>254</v>
      </c>
      <c r="C197" s="12"/>
      <c r="E197" s="44"/>
      <c r="F197" s="41"/>
      <c r="G197" s="41"/>
      <c r="H197" s="44"/>
      <c r="I197" s="41"/>
      <c r="J197" s="41"/>
      <c r="K197" s="44"/>
      <c r="L197" s="41"/>
      <c r="M197" s="41"/>
      <c r="N197" s="44"/>
      <c r="O197" s="41"/>
      <c r="P197" s="41"/>
      <c r="Q197" s="41"/>
      <c r="R197" s="41"/>
    </row>
    <row r="198" spans="2:18" ht="12.75" hidden="1">
      <c r="B198" s="27" t="s">
        <v>255</v>
      </c>
      <c r="C198" s="12"/>
      <c r="E198" s="44"/>
      <c r="F198" s="41"/>
      <c r="G198" s="41"/>
      <c r="H198" s="44"/>
      <c r="I198" s="41"/>
      <c r="J198" s="41"/>
      <c r="K198" s="44"/>
      <c r="L198" s="41"/>
      <c r="M198" s="41"/>
      <c r="N198" s="44"/>
      <c r="O198" s="41"/>
      <c r="P198" s="41"/>
      <c r="Q198" s="41"/>
      <c r="R198" s="41"/>
    </row>
    <row r="199" spans="2:3" ht="12.75" hidden="1">
      <c r="B199" s="27" t="s">
        <v>256</v>
      </c>
      <c r="C199" s="12"/>
    </row>
    <row r="200" spans="2:3" ht="12.75" hidden="1">
      <c r="B200" s="27" t="s">
        <v>257</v>
      </c>
      <c r="C200" s="12"/>
    </row>
  </sheetData>
  <sheetProtection/>
  <mergeCells count="8">
    <mergeCell ref="B2:C2"/>
    <mergeCell ref="C4:C5"/>
    <mergeCell ref="B4:B5"/>
    <mergeCell ref="Q4:R4"/>
    <mergeCell ref="E4:F4"/>
    <mergeCell ref="H4:I4"/>
    <mergeCell ref="N4:O4"/>
    <mergeCell ref="K4:L4"/>
  </mergeCells>
  <dataValidations count="1">
    <dataValidation type="list" allowBlank="1" showInputMessage="1" showErrorMessage="1" errorTitle="Thông báo" error="Lựa chọn theo danh sách (nếu chưa có tên tổ chức tín dụng đề nghị bổ sung thêm vào Sheet TCTD)" sqref="C93">
      <formula1>INDIRECT("TCTD!$c$6:$c$100")</formula1>
    </dataValidation>
  </dataValidations>
  <printOptions/>
  <pageMargins left="0.7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SheetLayoutView="100" zoomScalePageLayoutView="0" workbookViewId="0" topLeftCell="A1">
      <selection activeCell="D18" sqref="D18:F18"/>
    </sheetView>
  </sheetViews>
  <sheetFormatPr defaultColWidth="9.125" defaultRowHeight="14.25"/>
  <cols>
    <col min="1" max="1" width="4.625" style="51" customWidth="1"/>
    <col min="2" max="2" width="67.25390625" style="51" customWidth="1"/>
    <col min="3" max="3" width="11.25390625" style="51" customWidth="1"/>
    <col min="4" max="4" width="14.125" style="51" customWidth="1"/>
    <col min="5" max="5" width="13.50390625" style="51" customWidth="1"/>
    <col min="6" max="6" width="14.25390625" style="51" customWidth="1"/>
    <col min="7" max="16384" width="9.125" style="51" customWidth="1"/>
  </cols>
  <sheetData>
    <row r="1" ht="6" customHeight="1"/>
    <row r="2" spans="4:6" ht="18" customHeight="1">
      <c r="D2" s="293" t="str">
        <f>"Đơn vị: "&amp;Danhsach!A3</f>
        <v>Đơn vị: CỤC THI HÀNH ÁN DÂN SỰ TỈNH BÌNH THUẬN</v>
      </c>
      <c r="E2" s="293"/>
      <c r="F2" s="293"/>
    </row>
    <row r="3" spans="1:6" ht="25.5" customHeight="1">
      <c r="A3" s="291" t="s">
        <v>150</v>
      </c>
      <c r="B3" s="291"/>
      <c r="C3" s="291"/>
      <c r="D3" s="291"/>
      <c r="E3" s="291"/>
      <c r="F3" s="291"/>
    </row>
    <row r="5" spans="1:6" ht="17.25" customHeight="1">
      <c r="A5" s="292" t="s">
        <v>28</v>
      </c>
      <c r="B5" s="292" t="s">
        <v>29</v>
      </c>
      <c r="C5" s="292" t="s">
        <v>151</v>
      </c>
      <c r="D5" s="292" t="s">
        <v>152</v>
      </c>
      <c r="E5" s="292"/>
      <c r="F5" s="292"/>
    </row>
    <row r="6" spans="1:6" ht="31.5" customHeight="1">
      <c r="A6" s="292"/>
      <c r="B6" s="292"/>
      <c r="C6" s="292"/>
      <c r="D6" s="52" t="s">
        <v>3</v>
      </c>
      <c r="E6" s="52" t="s">
        <v>4</v>
      </c>
      <c r="F6" s="52" t="s">
        <v>5</v>
      </c>
    </row>
    <row r="7" spans="1:6" ht="18" customHeight="1">
      <c r="A7" s="79" t="s">
        <v>0</v>
      </c>
      <c r="B7" s="80" t="s">
        <v>267</v>
      </c>
      <c r="C7" s="81">
        <f>C8+C9+C10+C11+C12+C13+C14+C15+C16</f>
        <v>354</v>
      </c>
      <c r="D7" s="81">
        <f>D8+D9+D10+D11+D12+D13+D14+D15+D16</f>
        <v>585808988</v>
      </c>
      <c r="E7" s="81">
        <f>E8+E9+E10+E11+E12+E13+E14+E15+E16</f>
        <v>70392967</v>
      </c>
      <c r="F7" s="81">
        <f>F8+F9+F10+F11+F12+F13+F14+F15+F16</f>
        <v>515416021</v>
      </c>
    </row>
    <row r="8" spans="1:6" ht="14.25">
      <c r="A8" s="61">
        <v>1</v>
      </c>
      <c r="B8" s="62" t="str">
        <f>Nguyen_nhan!B3</f>
        <v>1.Thi hành xong</v>
      </c>
      <c r="C8" s="59">
        <f>COUNTIF(Danhsach!$K$9:$K$375,TK_theonguyennhan!B8)</f>
        <v>11</v>
      </c>
      <c r="D8" s="59">
        <f>SUMIF(Danhsach!$K$10:$K$375,TK_theonguyennhan!$B8,Danhsach!H$10:H$375)</f>
        <v>11527573</v>
      </c>
      <c r="E8" s="59">
        <f>SUMIF(Danhsach!$K$10:$K$375,TK_theonguyennhan!$B8,Danhsach!I$10:I$375)</f>
        <v>11527573</v>
      </c>
      <c r="F8" s="59">
        <f>SUMIF(Danhsach!$K$10:$K$375,TK_theonguyennhan!$B8,Danhsach!J$10:J$375)</f>
        <v>0</v>
      </c>
    </row>
    <row r="9" spans="1:6" ht="14.25">
      <c r="A9" s="61">
        <v>2</v>
      </c>
      <c r="B9" s="62" t="str">
        <f>Nguyen_nhan!B4</f>
        <v>2.Đình chỉ thi hành án</v>
      </c>
      <c r="C9" s="59">
        <f>COUNTIF(Danhsach!$K$9:$K$375,TK_theonguyennhan!B9)</f>
        <v>3</v>
      </c>
      <c r="D9" s="59">
        <f>SUMIF(Danhsach!$K$10:$K$375,TK_theonguyennhan!$B9,Danhsach!H$10:H$375)</f>
        <v>3703912</v>
      </c>
      <c r="E9" s="59">
        <f>SUMIF(Danhsach!$K$10:$K$375,TK_theonguyennhan!$B9,Danhsach!I$10:I$375)</f>
        <v>538000</v>
      </c>
      <c r="F9" s="59">
        <f>SUMIF(Danhsach!$K$10:$K$375,TK_theonguyennhan!$B9,Danhsach!J$10:J$375)</f>
        <v>3165912</v>
      </c>
    </row>
    <row r="10" spans="1:6" ht="14.25">
      <c r="A10" s="61">
        <v>3</v>
      </c>
      <c r="B10" s="62" t="str">
        <f>Nguyen_nhan!B5</f>
        <v>3.Đang thi hành</v>
      </c>
      <c r="C10" s="59">
        <f>COUNTIF(Danhsach!$K$9:$K$375,TK_theonguyennhan!B10)</f>
        <v>331</v>
      </c>
      <c r="D10" s="59">
        <f>SUMIF(Danhsach!$K$10:$K$375,TK_theonguyennhan!$B10,Danhsach!H$10:H$375)</f>
        <v>555266661</v>
      </c>
      <c r="E10" s="59">
        <f>SUMIF(Danhsach!$K$10:$K$375,TK_theonguyennhan!$B10,Danhsach!I$10:I$375)</f>
        <v>57823394</v>
      </c>
      <c r="F10" s="59">
        <f>SUMIF(Danhsach!$K$10:$K$375,TK_theonguyennhan!$B10,Danhsach!J$10:J$375)</f>
        <v>497443267</v>
      </c>
    </row>
    <row r="11" spans="1:6" ht="14.25">
      <c r="A11" s="61">
        <v>4</v>
      </c>
      <c r="B11" s="62" t="str">
        <f>Nguyen_nhan!B6</f>
        <v>4.Hoãn thi hành án</v>
      </c>
      <c r="C11" s="59">
        <f>COUNTIF(Danhsach!$K$9:$K$375,TK_theonguyennhan!B11)</f>
        <v>7</v>
      </c>
      <c r="D11" s="59">
        <f>SUMIF(Danhsach!$K$10:$K$375,TK_theonguyennhan!$B11,Danhsach!H$10:H$375)</f>
        <v>5757967</v>
      </c>
      <c r="E11" s="59">
        <f>SUMIF(Danhsach!$K$10:$K$375,TK_theonguyennhan!$B11,Danhsach!I$10:I$375)</f>
        <v>504000</v>
      </c>
      <c r="F11" s="59">
        <f>SUMIF(Danhsach!$K$10:$K$375,TK_theonguyennhan!$B11,Danhsach!J$10:J$375)</f>
        <v>5253967</v>
      </c>
    </row>
    <row r="12" spans="1:6" ht="14.25">
      <c r="A12" s="61">
        <v>5</v>
      </c>
      <c r="B12" s="62" t="str">
        <f>Nguyen_nhan!B7</f>
        <v>5.Tạm đình chỉ thi hành án</v>
      </c>
      <c r="C12" s="59">
        <f>COUNTIF(Danhsach!$K$9:$K$375,TK_theonguyennhan!B12)</f>
        <v>0</v>
      </c>
      <c r="D12" s="59">
        <f>SUMIF(Danhsach!$K$10:$K$375,TK_theonguyennhan!$B12,Danhsach!H$10:H$375)</f>
        <v>0</v>
      </c>
      <c r="E12" s="59">
        <f>SUMIF(Danhsach!$K$10:$K$375,TK_theonguyennhan!$B12,Danhsach!I$10:I$375)</f>
        <v>0</v>
      </c>
      <c r="F12" s="59">
        <f>SUMIF(Danhsach!$K$10:$K$375,TK_theonguyennhan!$B12,Danhsach!J$10:J$375)</f>
        <v>0</v>
      </c>
    </row>
    <row r="13" spans="1:6" ht="14.25">
      <c r="A13" s="55">
        <v>6</v>
      </c>
      <c r="B13" s="62" t="str">
        <f>Nguyen_nhan!B8</f>
        <v>6.Tạm dừng thi hành án để giải quyết khiếu nại</v>
      </c>
      <c r="C13" s="59">
        <f>COUNTIF(Danhsach!$K$9:$K$375,TK_theonguyennhan!B13)</f>
        <v>1</v>
      </c>
      <c r="D13" s="59">
        <f>SUMIF(Danhsach!$K$10:$K$375,TK_theonguyennhan!$B13,Danhsach!H$10:H$375)</f>
        <v>151875</v>
      </c>
      <c r="E13" s="59">
        <f>SUMIF(Danhsach!$K$10:$K$375,TK_theonguyennhan!$B13,Danhsach!I$10:I$375)</f>
        <v>0</v>
      </c>
      <c r="F13" s="59">
        <f>SUMIF(Danhsach!$K$10:$K$375,TK_theonguyennhan!$B13,Danhsach!J$10:J$375)</f>
        <v>151875</v>
      </c>
    </row>
    <row r="14" spans="1:6" ht="14.25">
      <c r="A14" s="61">
        <v>7</v>
      </c>
      <c r="B14" s="62" t="str">
        <f>Nguyen_nhan!B9</f>
        <v>7.Đang trong thời gian tự nguyện thi hành án</v>
      </c>
      <c r="C14" s="59">
        <f>COUNTIF(Danhsach!$K$9:$K$375,TK_theonguyennhan!B14)</f>
        <v>0</v>
      </c>
      <c r="D14" s="59">
        <f>SUMIF(Danhsach!$K$10:$K$375,TK_theonguyennhan!$B14,Danhsach!H$10:H$375)</f>
        <v>0</v>
      </c>
      <c r="E14" s="59">
        <f>SUMIF(Danhsach!$K$10:$K$375,TK_theonguyennhan!$B14,Danhsach!I$10:I$375)</f>
        <v>0</v>
      </c>
      <c r="F14" s="59">
        <f>SUMIF(Danhsach!$K$10:$K$375,TK_theonguyennhan!$B14,Danhsach!J$10:J$375)</f>
        <v>0</v>
      </c>
    </row>
    <row r="15" spans="1:6" ht="14.25">
      <c r="A15" s="61">
        <v>8</v>
      </c>
      <c r="B15" s="62" t="str">
        <f>Nguyen_nhan!B10</f>
        <v>8.Đang trong thời gian chờ ý kiến chỉ đạo nghiệp vụ của cơ quan có thẩm quyền</v>
      </c>
      <c r="C15" s="59">
        <f>COUNTIF(Danhsach!$K$9:$K$375,TK_theonguyennhan!B15)</f>
        <v>1</v>
      </c>
      <c r="D15" s="59">
        <f>SUMIF(Danhsach!$K$10:$K$375,TK_theonguyennhan!$B15,Danhsach!H$10:H$375)</f>
        <v>9401000</v>
      </c>
      <c r="E15" s="59">
        <f>SUMIF(Danhsach!$K$10:$K$375,TK_theonguyennhan!$B15,Danhsach!I$10:I$375)</f>
        <v>0</v>
      </c>
      <c r="F15" s="59">
        <f>SUMIF(Danhsach!$K$10:$K$375,TK_theonguyennhan!$B15,Danhsach!J$10:J$375)</f>
        <v>9401000</v>
      </c>
    </row>
    <row r="16" spans="1:6" ht="14.25">
      <c r="A16" s="61">
        <v>9</v>
      </c>
      <c r="B16" s="62" t="str">
        <f>Nguyen_nhan!B11</f>
        <v>9.Đang trong thời gian chờ ý kiến Ban Chỉ đạo thi hành án dân sự</v>
      </c>
      <c r="C16" s="59">
        <f>COUNTIF(Danhsach!$K$9:$K$375,TK_theonguyennhan!B16)</f>
        <v>0</v>
      </c>
      <c r="D16" s="59">
        <f>SUMIF(Danhsach!$K$10:$K$375,TK_theonguyennhan!$B16,Danhsach!H$10:H$375)</f>
        <v>0</v>
      </c>
      <c r="E16" s="59">
        <f>SUMIF(Danhsach!$K$10:$K$375,TK_theonguyennhan!$B16,Danhsach!I$10:I$375)</f>
        <v>0</v>
      </c>
      <c r="F16" s="59">
        <f>SUMIF(Danhsach!$K$10:$K$375,TK_theonguyennhan!$B16,Danhsach!J$10:J$375)</f>
        <v>0</v>
      </c>
    </row>
    <row r="17" spans="1:6" s="85" customFormat="1" ht="15">
      <c r="A17" s="84" t="s">
        <v>1</v>
      </c>
      <c r="B17" s="80" t="str">
        <f>Nguyen_nhan!B12</f>
        <v>Chưa có điều kiện thi hành</v>
      </c>
      <c r="C17" s="78">
        <f>COUNTIF(Danhsach!$K$9:$K$375,TK_theonguyennhan!B17)</f>
        <v>1</v>
      </c>
      <c r="D17" s="78">
        <f>SUMIF(Danhsach!$K$10:$K$375,TK_theonguyennhan!$B17,Danhsach!H$10:H$375)</f>
        <v>400108</v>
      </c>
      <c r="E17" s="78">
        <f>SUMIF(Danhsach!$K$10:$K$375,TK_theonguyennhan!$B17,Danhsach!I$10:I$375)</f>
        <v>184162</v>
      </c>
      <c r="F17" s="78">
        <f>SUMIF(Danhsach!$K$10:$K$375,TK_theonguyennhan!$B17,Danhsach!J$10:J$375)</f>
        <v>215946</v>
      </c>
    </row>
    <row r="18" spans="1:6" ht="15">
      <c r="A18" s="61" t="s">
        <v>19</v>
      </c>
      <c r="B18" s="62" t="s">
        <v>390</v>
      </c>
      <c r="C18" s="83">
        <f>(C8+C9)/C19</f>
        <v>0.03943661971830986</v>
      </c>
      <c r="D18" s="352">
        <f>E19/D19</f>
        <v>0.12039582715720945</v>
      </c>
      <c r="E18" s="353"/>
      <c r="F18" s="354"/>
    </row>
    <row r="19" spans="1:6" ht="22.5" customHeight="1">
      <c r="A19" s="61"/>
      <c r="B19" s="63" t="s">
        <v>153</v>
      </c>
      <c r="C19" s="64">
        <f>IF(C7+C17=Danhsach!$D$9,C7+C17,"Kiểm tra lại")</f>
        <v>355</v>
      </c>
      <c r="D19" s="64">
        <f>IF(D7+D17=Danhsach!H$9,D7+D17,"Kiểm tra lại")</f>
        <v>586209096</v>
      </c>
      <c r="E19" s="64">
        <f>IF(E7+E17=Danhsach!I$9,E7+E17,"Kiểm tra lại")</f>
        <v>70577129</v>
      </c>
      <c r="F19" s="64">
        <f>IF(F7+F17=Danhsach!J$9,F7+F17,"Kiểm tra lại")</f>
        <v>515631967</v>
      </c>
    </row>
  </sheetData>
  <sheetProtection password="C763" sheet="1"/>
  <mergeCells count="7">
    <mergeCell ref="A3:F3"/>
    <mergeCell ref="B5:B6"/>
    <mergeCell ref="D2:F2"/>
    <mergeCell ref="D18:F18"/>
    <mergeCell ref="D5:F5"/>
    <mergeCell ref="C5:C6"/>
    <mergeCell ref="A5:A6"/>
  </mergeCells>
  <printOptions/>
  <pageMargins left="0.62" right="0.26" top="0.47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25" defaultRowHeight="14.25"/>
  <cols>
    <col min="1" max="1" width="4.875" style="50" customWidth="1"/>
    <col min="2" max="2" width="61.875" style="51" customWidth="1"/>
    <col min="3" max="3" width="15.25390625" style="51" customWidth="1"/>
    <col min="4" max="6" width="17.75390625" style="51" customWidth="1"/>
    <col min="7" max="7" width="9.125" style="51" customWidth="1"/>
    <col min="8" max="8" width="13.375" style="51" bestFit="1" customWidth="1"/>
    <col min="9" max="9" width="14.125" style="51" customWidth="1"/>
    <col min="10" max="10" width="12.625" style="51" customWidth="1"/>
    <col min="11" max="16384" width="9.125" style="51" customWidth="1"/>
  </cols>
  <sheetData>
    <row r="1" spans="4:6" ht="24" customHeight="1">
      <c r="D1" s="293" t="str">
        <f>"Đơn vị: "&amp;Danhsach!A3</f>
        <v>Đơn vị: CỤC THI HÀNH ÁN DÂN SỰ TỈNH BÌNH THUẬN</v>
      </c>
      <c r="E1" s="293"/>
      <c r="F1" s="293"/>
    </row>
    <row r="2" spans="1:6" ht="24.75" customHeight="1">
      <c r="A2" s="355" t="s">
        <v>260</v>
      </c>
      <c r="B2" s="355"/>
      <c r="C2" s="355"/>
      <c r="D2" s="355"/>
      <c r="E2" s="355"/>
      <c r="F2" s="355"/>
    </row>
    <row r="4" spans="1:6" ht="20.25" customHeight="1">
      <c r="A4" s="292" t="s">
        <v>28</v>
      </c>
      <c r="B4" s="292" t="s">
        <v>261</v>
      </c>
      <c r="C4" s="292" t="s">
        <v>151</v>
      </c>
      <c r="D4" s="292" t="s">
        <v>152</v>
      </c>
      <c r="E4" s="292"/>
      <c r="F4" s="292"/>
    </row>
    <row r="5" spans="1:6" ht="37.5" customHeight="1">
      <c r="A5" s="292"/>
      <c r="B5" s="292"/>
      <c r="C5" s="292"/>
      <c r="D5" s="52" t="s">
        <v>3</v>
      </c>
      <c r="E5" s="52" t="s">
        <v>4</v>
      </c>
      <c r="F5" s="52" t="s">
        <v>5</v>
      </c>
    </row>
    <row r="6" spans="1:10" ht="15">
      <c r="A6" s="53">
        <f>TCTD!B6</f>
        <v>1</v>
      </c>
      <c r="B6" s="54" t="str">
        <f>TCTD!C6</f>
        <v>=:Các Ngân hàng chính sách (Nhà nước):=</v>
      </c>
      <c r="C6" s="58">
        <f>C7+C8</f>
        <v>15</v>
      </c>
      <c r="D6" s="58">
        <f>D7+D8</f>
        <v>469013</v>
      </c>
      <c r="E6" s="58">
        <f>E7+E8</f>
        <v>55062</v>
      </c>
      <c r="F6" s="58">
        <f>F7+F8</f>
        <v>413951</v>
      </c>
      <c r="G6" s="70"/>
      <c r="H6" s="70"/>
      <c r="I6" s="70"/>
      <c r="J6" s="70"/>
    </row>
    <row r="7" spans="1:10" ht="14.25">
      <c r="A7" s="55" t="str">
        <f>TCTD!B7</f>
        <v>1.1</v>
      </c>
      <c r="B7" s="56" t="str">
        <f>TCTD!C7</f>
        <v>Ngân hàng Chính sách Xã hội Việt Nam (VBSP)</v>
      </c>
      <c r="C7" s="59">
        <f>COUNTIF(Danhsach!$F$10:$F$375,TK_theoTCTD!B7)</f>
        <v>15</v>
      </c>
      <c r="D7" s="59">
        <f>SUMIF(Danhsach!$F$10:$F$375,TK_theoTCTD!$B7,Danhsach!H$10:H$375)</f>
        <v>469013</v>
      </c>
      <c r="E7" s="59">
        <f>SUMIF(Danhsach!$F$10:$F$375,TK_theoTCTD!$B7,Danhsach!I$10:I$375)</f>
        <v>55062</v>
      </c>
      <c r="F7" s="59">
        <f>SUMIF(Danhsach!$F$10:$F$375,TK_theoTCTD!$B7,Danhsach!J$10:J$375)</f>
        <v>413951</v>
      </c>
      <c r="G7" s="70"/>
      <c r="H7" s="70"/>
      <c r="I7" s="70"/>
      <c r="J7" s="70"/>
    </row>
    <row r="8" spans="1:6" ht="14.25">
      <c r="A8" s="55" t="str">
        <f>TCTD!B8</f>
        <v>1.2</v>
      </c>
      <c r="B8" s="56" t="str">
        <f>TCTD!C8</f>
        <v>Ngân hàng Phát triển Việt Nam (VDB)</v>
      </c>
      <c r="C8" s="59">
        <f>COUNTIF(Danhsach!$F$10:$F$375,TK_theoTCTD!B8)</f>
        <v>0</v>
      </c>
      <c r="D8" s="59">
        <f>SUMIF(Danhsach!$F$10:$F$375,TK_theoTCTD!$B8,Danhsach!H$10:H$375)</f>
        <v>0</v>
      </c>
      <c r="E8" s="59">
        <f>SUMIF(Danhsach!$F$10:$F$375,TK_theoTCTD!$B8,Danhsach!I$10:I$375)</f>
        <v>0</v>
      </c>
      <c r="F8" s="59">
        <f>SUMIF(Danhsach!$F$10:$F$375,TK_theoTCTD!$B8,Danhsach!J$10:J$375)</f>
        <v>0</v>
      </c>
    </row>
    <row r="9" spans="1:6" ht="15">
      <c r="A9" s="53">
        <f>TCTD!B9</f>
        <v>2</v>
      </c>
      <c r="B9" s="54" t="str">
        <f>TCTD!C9</f>
        <v>=:Ngân hàng Hợp tác xã:=</v>
      </c>
      <c r="C9" s="58">
        <f>C10+C11</f>
        <v>51</v>
      </c>
      <c r="D9" s="58">
        <f>D10+D11</f>
        <v>47509143</v>
      </c>
      <c r="E9" s="58">
        <f>E10+E11</f>
        <v>1215835</v>
      </c>
      <c r="F9" s="58">
        <f>F10+F11</f>
        <v>46293308</v>
      </c>
    </row>
    <row r="10" spans="1:6" ht="14.25">
      <c r="A10" s="55" t="str">
        <f>TCTD!B10</f>
        <v>2.1</v>
      </c>
      <c r="B10" s="56" t="str">
        <f>TCTD!C10</f>
        <v>Các Quỹ tín dụng nhân dân cơ sở (Quỹ tín dụng phường, xã)</v>
      </c>
      <c r="C10" s="59">
        <f>COUNTIF(Danhsach!$F$10:$F$375,TK_theoTCTD!B10)</f>
        <v>44</v>
      </c>
      <c r="D10" s="59">
        <f>SUMIF(Danhsach!$F$10:$F$375,TK_theoTCTD!$B10,Danhsach!H$10:H$375)</f>
        <v>9205969</v>
      </c>
      <c r="E10" s="59">
        <f>SUMIF(Danhsach!$F$10:$F$375,TK_theoTCTD!$B10,Danhsach!I$10:I$375)</f>
        <v>1192335</v>
      </c>
      <c r="F10" s="59">
        <f>SUMIF(Danhsach!$F$10:$F$375,TK_theoTCTD!$B10,Danhsach!J$10:J$375)</f>
        <v>8013634</v>
      </c>
    </row>
    <row r="11" spans="1:6" ht="28.5">
      <c r="A11" s="55" t="str">
        <f>TCTD!B11</f>
        <v>2.2</v>
      </c>
      <c r="B11" s="56" t="str">
        <f>TCTD!C11</f>
        <v>Ngân hàng hợp tác xã Việt Nam (Co-op bank, trước đây là Quỹ tín dụng nhân dân trung ương)</v>
      </c>
      <c r="C11" s="59">
        <f>COUNTIF(Danhsach!$F$10:$F$375,TK_theoTCTD!B11)</f>
        <v>7</v>
      </c>
      <c r="D11" s="59">
        <f>SUMIF(Danhsach!$F$10:$F$375,TK_theoTCTD!$B11,Danhsach!H$10:H$375)</f>
        <v>38303174</v>
      </c>
      <c r="E11" s="59">
        <f>SUMIF(Danhsach!$F$10:$F$375,TK_theoTCTD!$B11,Danhsach!I$10:I$375)</f>
        <v>23500</v>
      </c>
      <c r="F11" s="59">
        <f>SUMIF(Danhsach!$F$10:$F$375,TK_theoTCTD!$B11,Danhsach!J$10:J$375)</f>
        <v>38279674</v>
      </c>
    </row>
    <row r="12" spans="1:6" ht="15">
      <c r="A12" s="53">
        <f>TCTD!B12</f>
        <v>3</v>
      </c>
      <c r="B12" s="54" t="str">
        <f>TCTD!C12</f>
        <v>=:Ngân hàng Thương Mại Nhà nước:=</v>
      </c>
      <c r="C12" s="58">
        <f>C13+C14+C15</f>
        <v>126</v>
      </c>
      <c r="D12" s="58">
        <f>D13+D14+D15</f>
        <v>141514133</v>
      </c>
      <c r="E12" s="58">
        <f>E13+E14+E15</f>
        <v>12373288</v>
      </c>
      <c r="F12" s="58">
        <f>F13+F14+F15</f>
        <v>129140845</v>
      </c>
    </row>
    <row r="13" spans="1:6" ht="14.25">
      <c r="A13" s="55" t="s">
        <v>128</v>
      </c>
      <c r="B13" s="56" t="str">
        <f>TCTD!C13</f>
        <v>Đại Dương (Oceanbank)</v>
      </c>
      <c r="C13" s="59">
        <f>COUNTIF(Danhsach!$F$10:$F$375,TK_theoTCTD!B13)</f>
        <v>0</v>
      </c>
      <c r="D13" s="59">
        <f>SUMIF(Danhsach!$F$10:$F$375,TK_theoTCTD!$B13,Danhsach!H$10:H$375)</f>
        <v>0</v>
      </c>
      <c r="E13" s="59">
        <f>SUMIF(Danhsach!$F$10:$F$375,TK_theoTCTD!$B13,Danhsach!I$10:I$375)</f>
        <v>0</v>
      </c>
      <c r="F13" s="59">
        <f>SUMIF(Danhsach!$F$10:$F$375,TK_theoTCTD!$B13,Danhsach!J$10:J$375)</f>
        <v>0</v>
      </c>
    </row>
    <row r="14" spans="1:6" ht="14.25">
      <c r="A14" s="55" t="s">
        <v>129</v>
      </c>
      <c r="B14" s="56" t="str">
        <f>TCTD!C14</f>
        <v>Nông nghiệp và Phát triển Nông thôn Việt Nam  (Agribank)</v>
      </c>
      <c r="C14" s="59">
        <f>COUNTIF(Danhsach!$F$10:$F$375,TK_theoTCTD!B14)</f>
        <v>126</v>
      </c>
      <c r="D14" s="59">
        <f>SUMIF(Danhsach!$F$10:$F$375,TK_theoTCTD!$B14,Danhsach!H$10:H$375)</f>
        <v>141514133</v>
      </c>
      <c r="E14" s="59">
        <f>SUMIF(Danhsach!$F$10:$F$375,TK_theoTCTD!$B14,Danhsach!I$10:I$375)</f>
        <v>12373288</v>
      </c>
      <c r="F14" s="59">
        <f>SUMIF(Danhsach!$F$10:$F$375,TK_theoTCTD!$B14,Danhsach!J$10:J$375)</f>
        <v>129140845</v>
      </c>
    </row>
    <row r="15" spans="1:6" ht="14.25">
      <c r="A15" s="55" t="s">
        <v>130</v>
      </c>
      <c r="B15" s="56" t="str">
        <f>TCTD!C15</f>
        <v>Xây dựng Việt Nam (CBBANK, VNCB)</v>
      </c>
      <c r="C15" s="59">
        <f>COUNTIF(Danhsach!$F$10:$F$375,TK_theoTCTD!B15)</f>
        <v>0</v>
      </c>
      <c r="D15" s="59">
        <f>SUMIF(Danhsach!$F$10:$F$375,TK_theoTCTD!$B15,Danhsach!H$10:H$375)</f>
        <v>0</v>
      </c>
      <c r="E15" s="59">
        <f>SUMIF(Danhsach!$F$10:$F$375,TK_theoTCTD!$B15,Danhsach!I$10:I$375)</f>
        <v>0</v>
      </c>
      <c r="F15" s="59">
        <f>SUMIF(Danhsach!$F$10:$F$375,TK_theoTCTD!$B15,Danhsach!J$10:J$375)</f>
        <v>0</v>
      </c>
    </row>
    <row r="16" spans="1:6" ht="15">
      <c r="A16" s="53">
        <v>4</v>
      </c>
      <c r="B16" s="54" t="str">
        <f>TCTD!C16</f>
        <v>=:Ngân hàng thương mại cổ phần:=</v>
      </c>
      <c r="C16" s="58">
        <f>SUM(C17:C50)</f>
        <v>103</v>
      </c>
      <c r="D16" s="58">
        <f>SUM(D17:D50)</f>
        <v>321164556</v>
      </c>
      <c r="E16" s="58">
        <f>SUM(E17:E50)</f>
        <v>48791836</v>
      </c>
      <c r="F16" s="58">
        <f>SUM(F17:F50)</f>
        <v>272372720</v>
      </c>
    </row>
    <row r="17" spans="1:6" ht="14.25">
      <c r="A17" s="55" t="s">
        <v>131</v>
      </c>
      <c r="B17" s="56" t="str">
        <f>TCTD!C17</f>
        <v>Á Châu (Asia Commercial Bank, ACB)</v>
      </c>
      <c r="C17" s="59">
        <f>COUNTIF(Danhsach!$F$10:$F$375,TK_theoTCTD!B17)</f>
        <v>8</v>
      </c>
      <c r="D17" s="59">
        <f>SUMIF(Danhsach!$F$10:$F$375,TK_theoTCTD!$B17,Danhsach!H$10:H$375)</f>
        <v>18679952</v>
      </c>
      <c r="E17" s="59">
        <f>SUMIF(Danhsach!$F$10:$F$375,TK_theoTCTD!$B17,Danhsach!I$10:I$375)</f>
        <v>1430337</v>
      </c>
      <c r="F17" s="59">
        <f>SUMIF(Danhsach!$F$10:$F$375,TK_theoTCTD!$B17,Danhsach!J$10:J$375)</f>
        <v>17249615</v>
      </c>
    </row>
    <row r="18" spans="1:6" ht="14.25">
      <c r="A18" s="55" t="s">
        <v>132</v>
      </c>
      <c r="B18" s="56" t="str">
        <f>TCTD!C18</f>
        <v>An Bình (ABBank)</v>
      </c>
      <c r="C18" s="59">
        <f>COUNTIF(Danhsach!$F$10:$F$375,TK_theoTCTD!B18)</f>
        <v>0</v>
      </c>
      <c r="D18" s="59">
        <f>SUMIF(Danhsach!$F$10:$F$375,TK_theoTCTD!$B18,Danhsach!H$10:H$375)</f>
        <v>0</v>
      </c>
      <c r="E18" s="59">
        <f>SUMIF(Danhsach!$F$10:$F$375,TK_theoTCTD!$B18,Danhsach!I$10:I$375)</f>
        <v>0</v>
      </c>
      <c r="F18" s="59">
        <f>SUMIF(Danhsach!$F$10:$F$375,TK_theoTCTD!$B18,Danhsach!J$10:J$375)</f>
        <v>0</v>
      </c>
    </row>
    <row r="19" spans="1:6" ht="14.25">
      <c r="A19" s="55" t="s">
        <v>133</v>
      </c>
      <c r="B19" s="56" t="str">
        <f>TCTD!C19</f>
        <v>Bản Việt (VIET CAPITAL BANK, VCCB)</v>
      </c>
      <c r="C19" s="59">
        <f>COUNTIF(Danhsach!$F$10:$F$375,TK_theoTCTD!B19)</f>
        <v>0</v>
      </c>
      <c r="D19" s="59">
        <f>SUMIF(Danhsach!$F$10:$F$375,TK_theoTCTD!$B19,Danhsach!H$10:H$375)</f>
        <v>0</v>
      </c>
      <c r="E19" s="59">
        <f>SUMIF(Danhsach!$F$10:$F$375,TK_theoTCTD!$B19,Danhsach!I$10:I$375)</f>
        <v>0</v>
      </c>
      <c r="F19" s="59">
        <f>SUMIF(Danhsach!$F$10:$F$375,TK_theoTCTD!$B19,Danhsach!J$10:J$375)</f>
        <v>0</v>
      </c>
    </row>
    <row r="20" spans="1:6" ht="14.25">
      <c r="A20" s="55" t="s">
        <v>134</v>
      </c>
      <c r="B20" s="56" t="str">
        <f>TCTD!C20</f>
        <v>Bảo Việt (BaoVietBank, BVB)</v>
      </c>
      <c r="C20" s="59">
        <f>COUNTIF(Danhsach!$F$10:$F$375,TK_theoTCTD!B20)</f>
        <v>0</v>
      </c>
      <c r="D20" s="59">
        <f>SUMIF(Danhsach!$F$10:$F$375,TK_theoTCTD!$B20,Danhsach!H$10:H$375)</f>
        <v>0</v>
      </c>
      <c r="E20" s="59">
        <f>SUMIF(Danhsach!$F$10:$F$375,TK_theoTCTD!$B20,Danhsach!I$10:I$375)</f>
        <v>0</v>
      </c>
      <c r="F20" s="59">
        <f>SUMIF(Danhsach!$F$10:$F$375,TK_theoTCTD!$B20,Danhsach!J$10:J$375)</f>
        <v>0</v>
      </c>
    </row>
    <row r="21" spans="1:6" ht="14.25">
      <c r="A21" s="55" t="s">
        <v>135</v>
      </c>
      <c r="B21" s="56" t="str">
        <f>TCTD!C21</f>
        <v>Bắc Á (NASBank, NASB)</v>
      </c>
      <c r="C21" s="59">
        <f>COUNTIF(Danhsach!$F$10:$F$375,TK_theoTCTD!B21)</f>
        <v>0</v>
      </c>
      <c r="D21" s="59">
        <f>SUMIF(Danhsach!$F$10:$F$375,TK_theoTCTD!$B21,Danhsach!H$10:H$375)</f>
        <v>0</v>
      </c>
      <c r="E21" s="59">
        <f>SUMIF(Danhsach!$F$10:$F$375,TK_theoTCTD!$B21,Danhsach!I$10:I$375)</f>
        <v>0</v>
      </c>
      <c r="F21" s="59">
        <f>SUMIF(Danhsach!$F$10:$F$375,TK_theoTCTD!$B21,Danhsach!J$10:J$375)</f>
        <v>0</v>
      </c>
    </row>
    <row r="22" spans="1:6" ht="14.25">
      <c r="A22" s="55" t="s">
        <v>136</v>
      </c>
      <c r="B22" s="56" t="str">
        <f>TCTD!C22</f>
        <v>Bưu Điện Liên Việt (LienVietPostBank)</v>
      </c>
      <c r="C22" s="59">
        <f>COUNTIF(Danhsach!$F$10:$F$375,TK_theoTCTD!B22)</f>
        <v>0</v>
      </c>
      <c r="D22" s="59">
        <f>SUMIF(Danhsach!$F$10:$F$375,TK_theoTCTD!$B22,Danhsach!H$10:H$375)</f>
        <v>0</v>
      </c>
      <c r="E22" s="59">
        <f>SUMIF(Danhsach!$F$10:$F$375,TK_theoTCTD!$B22,Danhsach!I$10:I$375)</f>
        <v>0</v>
      </c>
      <c r="F22" s="59">
        <f>SUMIF(Danhsach!$F$10:$F$375,TK_theoTCTD!$B22,Danhsach!J$10:J$375)</f>
        <v>0</v>
      </c>
    </row>
    <row r="23" spans="1:6" ht="14.25">
      <c r="A23" s="55" t="s">
        <v>137</v>
      </c>
      <c r="B23" s="56" t="str">
        <f>TCTD!C23</f>
        <v>Công Thương Việt Nam (Vietinbank)</v>
      </c>
      <c r="C23" s="59">
        <f>COUNTIF(Danhsach!$F$10:$F$375,TK_theoTCTD!B23)</f>
        <v>25</v>
      </c>
      <c r="D23" s="59">
        <f>SUMIF(Danhsach!$F$10:$F$375,TK_theoTCTD!$B23,Danhsach!H$10:H$375)</f>
        <v>11879479</v>
      </c>
      <c r="E23" s="59">
        <f>SUMIF(Danhsach!$F$10:$F$375,TK_theoTCTD!$B23,Danhsach!I$10:I$375)</f>
        <v>2333909</v>
      </c>
      <c r="F23" s="59">
        <f>SUMIF(Danhsach!$F$10:$F$375,TK_theoTCTD!$B23,Danhsach!J$10:J$375)</f>
        <v>9545570</v>
      </c>
    </row>
    <row r="24" spans="1:6" ht="14.25">
      <c r="A24" s="55" t="s">
        <v>138</v>
      </c>
      <c r="B24" s="56" t="str">
        <f>TCTD!C24</f>
        <v>Dầu Khí Toàn Cầu (GPBank)</v>
      </c>
      <c r="C24" s="59">
        <f>COUNTIF(Danhsach!$F$10:$F$375,TK_theoTCTD!B24)</f>
        <v>0</v>
      </c>
      <c r="D24" s="59">
        <f>SUMIF(Danhsach!$F$10:$F$375,TK_theoTCTD!$B24,Danhsach!H$10:H$375)</f>
        <v>0</v>
      </c>
      <c r="E24" s="59">
        <f>SUMIF(Danhsach!$F$10:$F$375,TK_theoTCTD!$B24,Danhsach!I$10:I$375)</f>
        <v>0</v>
      </c>
      <c r="F24" s="59">
        <f>SUMIF(Danhsach!$F$10:$F$375,TK_theoTCTD!$B24,Danhsach!J$10:J$375)</f>
        <v>0</v>
      </c>
    </row>
    <row r="25" spans="1:6" ht="14.25">
      <c r="A25" s="55" t="s">
        <v>139</v>
      </c>
      <c r="B25" s="56" t="str">
        <f>TCTD!C25</f>
        <v>Đại Chúng (PVcom Bank)</v>
      </c>
      <c r="C25" s="59">
        <f>COUNTIF(Danhsach!$F$10:$F$375,TK_theoTCTD!B25)</f>
        <v>0</v>
      </c>
      <c r="D25" s="59">
        <f>SUMIF(Danhsach!$F$10:$F$375,TK_theoTCTD!$B25,Danhsach!H$10:H$375)</f>
        <v>0</v>
      </c>
      <c r="E25" s="59">
        <f>SUMIF(Danhsach!$F$10:$F$375,TK_theoTCTD!$B25,Danhsach!I$10:I$375)</f>
        <v>0</v>
      </c>
      <c r="F25" s="59">
        <f>SUMIF(Danhsach!$F$10:$F$375,TK_theoTCTD!$B25,Danhsach!J$10:J$375)</f>
        <v>0</v>
      </c>
    </row>
    <row r="26" spans="1:6" ht="14.25">
      <c r="A26" s="55" t="s">
        <v>140</v>
      </c>
      <c r="B26" s="56" t="str">
        <f>TCTD!C26</f>
        <v>Đầu tư và Phát triển Việt Nam (BIDV)</v>
      </c>
      <c r="C26" s="59">
        <f>COUNTIF(Danhsach!$F$10:$F$375,TK_theoTCTD!B26)</f>
        <v>1</v>
      </c>
      <c r="D26" s="59">
        <f>SUMIF(Danhsach!$F$10:$F$375,TK_theoTCTD!$B26,Danhsach!H$10:H$375)</f>
        <v>153696</v>
      </c>
      <c r="E26" s="59">
        <f>SUMIF(Danhsach!$F$10:$F$375,TK_theoTCTD!$B26,Danhsach!I$10:I$375)</f>
        <v>98716</v>
      </c>
      <c r="F26" s="59">
        <f>SUMIF(Danhsach!$F$10:$F$375,TK_theoTCTD!$B26,Danhsach!J$10:J$375)</f>
        <v>54980</v>
      </c>
    </row>
    <row r="27" spans="1:6" ht="14.25">
      <c r="A27" s="55" t="s">
        <v>141</v>
      </c>
      <c r="B27" s="56" t="str">
        <f>TCTD!C27</f>
        <v>Đông Á (DAB)</v>
      </c>
      <c r="C27" s="59">
        <f>COUNTIF(Danhsach!$F$10:$F$375,TK_theoTCTD!B27)</f>
        <v>8</v>
      </c>
      <c r="D27" s="59">
        <f>SUMIF(Danhsach!$F$10:$F$375,TK_theoTCTD!$B27,Danhsach!H$10:H$375)</f>
        <v>12873108</v>
      </c>
      <c r="E27" s="59">
        <f>SUMIF(Danhsach!$F$10:$F$375,TK_theoTCTD!$B27,Danhsach!I$10:I$375)</f>
        <v>1274677</v>
      </c>
      <c r="F27" s="59">
        <f>SUMIF(Danhsach!$F$10:$F$375,TK_theoTCTD!$B27,Danhsach!J$10:J$375)</f>
        <v>11598431</v>
      </c>
    </row>
    <row r="28" spans="1:6" ht="14.25">
      <c r="A28" s="55" t="s">
        <v>142</v>
      </c>
      <c r="B28" s="56" t="str">
        <f>TCTD!C28</f>
        <v>Đông Nam Á (SeABank)</v>
      </c>
      <c r="C28" s="59">
        <f>COUNTIF(Danhsach!$F$10:$F$375,TK_theoTCTD!B28)</f>
        <v>2</v>
      </c>
      <c r="D28" s="59">
        <f>SUMIF(Danhsach!$F$10:$F$375,TK_theoTCTD!$B28,Danhsach!H$10:H$375)</f>
        <v>38142865</v>
      </c>
      <c r="E28" s="59">
        <f>SUMIF(Danhsach!$F$10:$F$375,TK_theoTCTD!$B28,Danhsach!I$10:I$375)</f>
        <v>0</v>
      </c>
      <c r="F28" s="59">
        <f>SUMIF(Danhsach!$F$10:$F$375,TK_theoTCTD!$B28,Danhsach!J$10:J$375)</f>
        <v>38142865</v>
      </c>
    </row>
    <row r="29" spans="1:6" ht="14.25">
      <c r="A29" s="55" t="s">
        <v>143</v>
      </c>
      <c r="B29" s="56" t="str">
        <f>TCTD!C29</f>
        <v>Hàng hải (Maritime Bank, MSB)</v>
      </c>
      <c r="C29" s="59">
        <f>COUNTIF(Danhsach!$F$10:$F$375,TK_theoTCTD!B29)</f>
        <v>0</v>
      </c>
      <c r="D29" s="59">
        <f>SUMIF(Danhsach!$F$10:$F$375,TK_theoTCTD!$B29,Danhsach!H$10:H$375)</f>
        <v>0</v>
      </c>
      <c r="E29" s="59">
        <f>SUMIF(Danhsach!$F$10:$F$375,TK_theoTCTD!$B29,Danhsach!I$10:I$375)</f>
        <v>0</v>
      </c>
      <c r="F29" s="59">
        <f>SUMIF(Danhsach!$F$10:$F$375,TK_theoTCTD!$B29,Danhsach!J$10:J$375)</f>
        <v>0</v>
      </c>
    </row>
    <row r="30" spans="1:6" ht="14.25">
      <c r="A30" s="55" t="s">
        <v>144</v>
      </c>
      <c r="B30" s="56" t="str">
        <f>TCTD!C30</f>
        <v>Kiên Long (KienLongBank)</v>
      </c>
      <c r="C30" s="59">
        <f>COUNTIF(Danhsach!$F$10:$F$375,TK_theoTCTD!B30)</f>
        <v>0</v>
      </c>
      <c r="D30" s="59">
        <f>SUMIF(Danhsach!$F$10:$F$375,TK_theoTCTD!$B30,Danhsach!H$10:H$375)</f>
        <v>0</v>
      </c>
      <c r="E30" s="59">
        <f>SUMIF(Danhsach!$F$10:$F$375,TK_theoTCTD!$B30,Danhsach!I$10:I$375)</f>
        <v>0</v>
      </c>
      <c r="F30" s="59">
        <f>SUMIF(Danhsach!$F$10:$F$375,TK_theoTCTD!$B30,Danhsach!J$10:J$375)</f>
        <v>0</v>
      </c>
    </row>
    <row r="31" spans="1:6" ht="14.25">
      <c r="A31" s="55" t="s">
        <v>288</v>
      </c>
      <c r="B31" s="56" t="str">
        <f>TCTD!C31</f>
        <v>Kỹ Thương (Techcombank)</v>
      </c>
      <c r="C31" s="59">
        <f>COUNTIF(Danhsach!$F$10:$F$375,TK_theoTCTD!B31)</f>
        <v>3</v>
      </c>
      <c r="D31" s="59">
        <f>SUMIF(Danhsach!$F$10:$F$375,TK_theoTCTD!$B31,Danhsach!H$10:H$375)</f>
        <v>34031142</v>
      </c>
      <c r="E31" s="59">
        <f>SUMIF(Danhsach!$F$10:$F$375,TK_theoTCTD!$B31,Danhsach!I$10:I$375)</f>
        <v>3905030</v>
      </c>
      <c r="F31" s="59">
        <f>SUMIF(Danhsach!$F$10:$F$375,TK_theoTCTD!$B31,Danhsach!J$10:J$375)</f>
        <v>30126112</v>
      </c>
    </row>
    <row r="32" spans="1:6" ht="14.25">
      <c r="A32" s="55" t="s">
        <v>289</v>
      </c>
      <c r="B32" s="56" t="str">
        <f>TCTD!C32</f>
        <v>Nam Á (Nam A Bank)</v>
      </c>
      <c r="C32" s="59">
        <f>COUNTIF(Danhsach!$F$10:$F$375,TK_theoTCTD!B32)</f>
        <v>1</v>
      </c>
      <c r="D32" s="59">
        <f>SUMIF(Danhsach!$F$10:$F$375,TK_theoTCTD!$B32,Danhsach!H$10:H$375)</f>
        <v>1325000</v>
      </c>
      <c r="E32" s="59">
        <f>SUMIF(Danhsach!$F$10:$F$375,TK_theoTCTD!$B32,Danhsach!I$10:I$375)</f>
        <v>0</v>
      </c>
      <c r="F32" s="59">
        <f>SUMIF(Danhsach!$F$10:$F$375,TK_theoTCTD!$B32,Danhsach!J$10:J$375)</f>
        <v>1325000</v>
      </c>
    </row>
    <row r="33" spans="1:6" ht="14.25">
      <c r="A33" s="55" t="s">
        <v>290</v>
      </c>
      <c r="B33" s="56" t="str">
        <f>TCTD!C33</f>
        <v>Ngoại thương (Vietcombank)</v>
      </c>
      <c r="C33" s="59">
        <f>COUNTIF(Danhsach!$F$10:$F$375,TK_theoTCTD!B33)</f>
        <v>2</v>
      </c>
      <c r="D33" s="59">
        <f>SUMIF(Danhsach!$F$10:$F$375,TK_theoTCTD!$B33,Danhsach!H$10:H$375)</f>
        <v>63718596</v>
      </c>
      <c r="E33" s="59">
        <f>SUMIF(Danhsach!$F$10:$F$375,TK_theoTCTD!$B33,Danhsach!I$10:I$375)</f>
        <v>36273984</v>
      </c>
      <c r="F33" s="59">
        <f>SUMIF(Danhsach!$F$10:$F$375,TK_theoTCTD!$B33,Danhsach!J$10:J$375)</f>
        <v>27444612</v>
      </c>
    </row>
    <row r="34" spans="1:6" ht="14.25">
      <c r="A34" s="55" t="s">
        <v>291</v>
      </c>
      <c r="B34" s="56" t="str">
        <f>TCTD!C34</f>
        <v>Phát Triển Mê Kông (MDB)</v>
      </c>
      <c r="C34" s="59">
        <f>COUNTIF(Danhsach!$F$10:$F$375,TK_theoTCTD!B34)</f>
        <v>0</v>
      </c>
      <c r="D34" s="59">
        <f>SUMIF(Danhsach!$F$10:$F$375,TK_theoTCTD!$B34,Danhsach!H$10:H$375)</f>
        <v>0</v>
      </c>
      <c r="E34" s="59">
        <f>SUMIF(Danhsach!$F$10:$F$375,TK_theoTCTD!$B34,Danhsach!I$10:I$375)</f>
        <v>0</v>
      </c>
      <c r="F34" s="59">
        <f>SUMIF(Danhsach!$F$10:$F$375,TK_theoTCTD!$B34,Danhsach!J$10:J$375)</f>
        <v>0</v>
      </c>
    </row>
    <row r="35" spans="1:6" ht="14.25">
      <c r="A35" s="55" t="s">
        <v>292</v>
      </c>
      <c r="B35" s="56" t="str">
        <f>TCTD!C35</f>
        <v>Phát triển Thành phố Hồ Chí Minh (HDBank)</v>
      </c>
      <c r="C35" s="59">
        <f>COUNTIF(Danhsach!$F$10:$F$375,TK_theoTCTD!B35)</f>
        <v>1</v>
      </c>
      <c r="D35" s="59">
        <f>SUMIF(Danhsach!$F$10:$F$375,TK_theoTCTD!$B35,Danhsach!H$10:H$375)</f>
        <v>326150</v>
      </c>
      <c r="E35" s="59">
        <f>SUMIF(Danhsach!$F$10:$F$375,TK_theoTCTD!$B35,Danhsach!I$10:I$375)</f>
        <v>0</v>
      </c>
      <c r="F35" s="59">
        <f>SUMIF(Danhsach!$F$10:$F$375,TK_theoTCTD!$B35,Danhsach!J$10:J$375)</f>
        <v>326150</v>
      </c>
    </row>
    <row r="36" spans="1:6" ht="14.25">
      <c r="A36" s="55" t="s">
        <v>293</v>
      </c>
      <c r="B36" s="56" t="str">
        <f>TCTD!C36</f>
        <v>Phương Đông (Orient Commercial Bank, OCB)</v>
      </c>
      <c r="C36" s="59">
        <f>COUNTIF(Danhsach!$F$10:$F$375,TK_theoTCTD!B36)</f>
        <v>4</v>
      </c>
      <c r="D36" s="59">
        <f>SUMIF(Danhsach!$F$10:$F$375,TK_theoTCTD!$B36,Danhsach!H$10:H$375)</f>
        <v>13322787</v>
      </c>
      <c r="E36" s="59">
        <f>SUMIF(Danhsach!$F$10:$F$375,TK_theoTCTD!$B36,Danhsach!I$10:I$375)</f>
        <v>0</v>
      </c>
      <c r="F36" s="59">
        <f>SUMIF(Danhsach!$F$10:$F$375,TK_theoTCTD!$B36,Danhsach!J$10:J$375)</f>
        <v>13322787</v>
      </c>
    </row>
    <row r="37" spans="1:6" ht="14.25">
      <c r="A37" s="55" t="s">
        <v>294</v>
      </c>
      <c r="B37" s="56" t="str">
        <f>TCTD!C37</f>
        <v>Phương Nam (PNB)</v>
      </c>
      <c r="C37" s="59">
        <f>COUNTIF(Danhsach!$F$10:$F$375,TK_theoTCTD!B37)</f>
        <v>17</v>
      </c>
      <c r="D37" s="59">
        <f>SUMIF(Danhsach!$F$10:$F$375,TK_theoTCTD!$B37,Danhsach!H$10:H$375)</f>
        <v>16052151</v>
      </c>
      <c r="E37" s="59">
        <f>SUMIF(Danhsach!$F$10:$F$375,TK_theoTCTD!$B37,Danhsach!I$10:I$375)</f>
        <v>232845</v>
      </c>
      <c r="F37" s="59">
        <f>SUMIF(Danhsach!$F$10:$F$375,TK_theoTCTD!$B37,Danhsach!J$10:J$375)</f>
        <v>15819306</v>
      </c>
    </row>
    <row r="38" spans="1:6" ht="14.25">
      <c r="A38" s="55" t="s">
        <v>295</v>
      </c>
      <c r="B38" s="56" t="str">
        <f>TCTD!C38</f>
        <v>Quân Đội (Military Bank, MB)</v>
      </c>
      <c r="C38" s="59">
        <f>COUNTIF(Danhsach!$F$10:$F$375,TK_theoTCTD!B38)</f>
        <v>0</v>
      </c>
      <c r="D38" s="59">
        <f>SUMIF(Danhsach!$F$10:$F$375,TK_theoTCTD!$B38,Danhsach!H$10:H$375)</f>
        <v>0</v>
      </c>
      <c r="E38" s="59">
        <f>SUMIF(Danhsach!$F$10:$F$375,TK_theoTCTD!$B38,Danhsach!I$10:I$375)</f>
        <v>0</v>
      </c>
      <c r="F38" s="59">
        <f>SUMIF(Danhsach!$F$10:$F$375,TK_theoTCTD!$B38,Danhsach!J$10:J$375)</f>
        <v>0</v>
      </c>
    </row>
    <row r="39" spans="1:6" ht="14.25">
      <c r="A39" s="55" t="s">
        <v>296</v>
      </c>
      <c r="B39" s="56" t="str">
        <f>TCTD!C39</f>
        <v>Quốc Dân (National Citizen Bank, NVB)</v>
      </c>
      <c r="C39" s="59">
        <f>COUNTIF(Danhsach!$F$10:$F$375,TK_theoTCTD!B39)</f>
        <v>0</v>
      </c>
      <c r="D39" s="59">
        <f>SUMIF(Danhsach!$F$10:$F$375,TK_theoTCTD!$B39,Danhsach!H$10:H$375)</f>
        <v>0</v>
      </c>
      <c r="E39" s="59">
        <f>SUMIF(Danhsach!$F$10:$F$375,TK_theoTCTD!$B39,Danhsach!I$10:I$375)</f>
        <v>0</v>
      </c>
      <c r="F39" s="59">
        <f>SUMIF(Danhsach!$F$10:$F$375,TK_theoTCTD!$B39,Danhsach!J$10:J$375)</f>
        <v>0</v>
      </c>
    </row>
    <row r="40" spans="1:6" ht="14.25">
      <c r="A40" s="55" t="s">
        <v>297</v>
      </c>
      <c r="B40" s="56" t="str">
        <f>TCTD!C40</f>
        <v>Quốc tế (VIBBank, VIB)</v>
      </c>
      <c r="C40" s="59">
        <f>COUNTIF(Danhsach!$F$10:$F$375,TK_theoTCTD!B40)</f>
        <v>1</v>
      </c>
      <c r="D40" s="59">
        <f>SUMIF(Danhsach!$F$10:$F$375,TK_theoTCTD!$B40,Danhsach!H$10:H$375)</f>
        <v>174946</v>
      </c>
      <c r="E40" s="59">
        <f>SUMIF(Danhsach!$F$10:$F$375,TK_theoTCTD!$B40,Danhsach!I$10:I$375)</f>
        <v>100000</v>
      </c>
      <c r="F40" s="59">
        <f>SUMIF(Danhsach!$F$10:$F$375,TK_theoTCTD!$B40,Danhsach!J$10:J$375)</f>
        <v>74946</v>
      </c>
    </row>
    <row r="41" spans="1:6" ht="14.25">
      <c r="A41" s="55" t="s">
        <v>298</v>
      </c>
      <c r="B41" s="56" t="str">
        <f>TCTD!C41</f>
        <v>Sài Gòn (Sài Gòn, SCB)</v>
      </c>
      <c r="C41" s="59">
        <f>COUNTIF(Danhsach!$F$10:$F$375,TK_theoTCTD!B41)</f>
        <v>3</v>
      </c>
      <c r="D41" s="59">
        <f>SUMIF(Danhsach!$F$10:$F$375,TK_theoTCTD!$B41,Danhsach!H$10:H$375)</f>
        <v>1883700</v>
      </c>
      <c r="E41" s="59">
        <f>SUMIF(Danhsach!$F$10:$F$375,TK_theoTCTD!$B41,Danhsach!I$10:I$375)</f>
        <v>500000</v>
      </c>
      <c r="F41" s="59">
        <f>SUMIF(Danhsach!$F$10:$F$375,TK_theoTCTD!$B41,Danhsach!J$10:J$375)</f>
        <v>1383700</v>
      </c>
    </row>
    <row r="42" spans="1:6" ht="14.25">
      <c r="A42" s="55" t="s">
        <v>299</v>
      </c>
      <c r="B42" s="56" t="str">
        <f>TCTD!C42</f>
        <v>Sài Gòn Công Thương (Saigonbank)</v>
      </c>
      <c r="C42" s="59">
        <f>COUNTIF(Danhsach!$F$10:$F$375,TK_theoTCTD!B42)</f>
        <v>3</v>
      </c>
      <c r="D42" s="59">
        <f>SUMIF(Danhsach!$F$10:$F$375,TK_theoTCTD!$B42,Danhsach!H$10:H$375)</f>
        <v>3453956</v>
      </c>
      <c r="E42" s="59">
        <f>SUMIF(Danhsach!$F$10:$F$375,TK_theoTCTD!$B42,Danhsach!I$10:I$375)</f>
        <v>1314500</v>
      </c>
      <c r="F42" s="59">
        <f>SUMIF(Danhsach!$F$10:$F$375,TK_theoTCTD!$B42,Danhsach!J$10:J$375)</f>
        <v>2139456</v>
      </c>
    </row>
    <row r="43" spans="1:6" ht="14.25">
      <c r="A43" s="55" t="s">
        <v>300</v>
      </c>
      <c r="B43" s="56" t="str">
        <f>TCTD!C43</f>
        <v>Sài Gòn Thương Tín (Sacombank)</v>
      </c>
      <c r="C43" s="59">
        <f>COUNTIF(Danhsach!$F$10:$F$375,TK_theoTCTD!B43)</f>
        <v>14</v>
      </c>
      <c r="D43" s="59">
        <f>SUMIF(Danhsach!$F$10:$F$375,TK_theoTCTD!$B43,Danhsach!H$10:H$375)</f>
        <v>49595662</v>
      </c>
      <c r="E43" s="59">
        <f>SUMIF(Danhsach!$F$10:$F$375,TK_theoTCTD!$B43,Danhsach!I$10:I$375)</f>
        <v>1257838</v>
      </c>
      <c r="F43" s="59">
        <f>SUMIF(Danhsach!$F$10:$F$375,TK_theoTCTD!$B43,Danhsach!J$10:J$375)</f>
        <v>48337824</v>
      </c>
    </row>
    <row r="44" spans="1:6" ht="14.25">
      <c r="A44" s="55" t="s">
        <v>301</v>
      </c>
      <c r="B44" s="56" t="str">
        <f>TCTD!C44</f>
        <v>Sài Gòn-Hà Nội (SHBank, SHB)</v>
      </c>
      <c r="C44" s="59">
        <f>COUNTIF(Danhsach!$F$10:$F$375,TK_theoTCTD!B44)</f>
        <v>1</v>
      </c>
      <c r="D44" s="59">
        <f>SUMIF(Danhsach!$F$10:$F$375,TK_theoTCTD!$B44,Danhsach!H$10:H$375)</f>
        <v>1942947</v>
      </c>
      <c r="E44" s="59">
        <f>SUMIF(Danhsach!$F$10:$F$375,TK_theoTCTD!$B44,Danhsach!I$10:I$375)</f>
        <v>0</v>
      </c>
      <c r="F44" s="59">
        <f>SUMIF(Danhsach!$F$10:$F$375,TK_theoTCTD!$B44,Danhsach!J$10:J$375)</f>
        <v>1942947</v>
      </c>
    </row>
    <row r="45" spans="1:6" ht="14.25">
      <c r="A45" s="55" t="s">
        <v>302</v>
      </c>
      <c r="B45" s="56" t="str">
        <f>TCTD!C45</f>
        <v>Tiên Phong (Tien Phong Bank, TP Bank)</v>
      </c>
      <c r="C45" s="59">
        <f>COUNTIF(Danhsach!$F$10:$F$375,TK_theoTCTD!B45)</f>
        <v>0</v>
      </c>
      <c r="D45" s="59">
        <f>SUMIF(Danhsach!$F$10:$F$375,TK_theoTCTD!$B45,Danhsach!H$10:H$375)</f>
        <v>0</v>
      </c>
      <c r="E45" s="59">
        <f>SUMIF(Danhsach!$F$10:$F$375,TK_theoTCTD!$B45,Danhsach!I$10:I$375)</f>
        <v>0</v>
      </c>
      <c r="F45" s="59">
        <f>SUMIF(Danhsach!$F$10:$F$375,TK_theoTCTD!$B45,Danhsach!J$10:J$375)</f>
        <v>0</v>
      </c>
    </row>
    <row r="46" spans="1:6" ht="14.25">
      <c r="A46" s="55" t="s">
        <v>303</v>
      </c>
      <c r="B46" s="56" t="str">
        <f>TCTD!C46</f>
        <v>Việt Á (VietABank, VAB)</v>
      </c>
      <c r="C46" s="59">
        <f>COUNTIF(Danhsach!$F$10:$F$375,TK_theoTCTD!B46)</f>
        <v>1</v>
      </c>
      <c r="D46" s="59">
        <f>SUMIF(Danhsach!$F$10:$F$375,TK_theoTCTD!$B46,Danhsach!H$10:H$375)</f>
        <v>11249315</v>
      </c>
      <c r="E46" s="59">
        <f>SUMIF(Danhsach!$F$10:$F$375,TK_theoTCTD!$B46,Danhsach!I$10:I$375)</f>
        <v>0</v>
      </c>
      <c r="F46" s="59">
        <f>SUMIF(Danhsach!$F$10:$F$375,TK_theoTCTD!$B46,Danhsach!J$10:J$375)</f>
        <v>11249315</v>
      </c>
    </row>
    <row r="47" spans="1:6" ht="14.25">
      <c r="A47" s="55" t="s">
        <v>304</v>
      </c>
      <c r="B47" s="56" t="str">
        <f>TCTD!C47</f>
        <v>Việt Nam Thịnh Vượng (VPBank)</v>
      </c>
      <c r="C47" s="59">
        <f>COUNTIF(Danhsach!$F$10:$F$375,TK_theoTCTD!B47)</f>
        <v>5</v>
      </c>
      <c r="D47" s="59">
        <f>SUMIF(Danhsach!$F$10:$F$375,TK_theoTCTD!$B47,Danhsach!H$10:H$375)</f>
        <v>28343194</v>
      </c>
      <c r="E47" s="59">
        <f>SUMIF(Danhsach!$F$10:$F$375,TK_theoTCTD!$B47,Danhsach!I$10:I$375)</f>
        <v>70000</v>
      </c>
      <c r="F47" s="59">
        <f>SUMIF(Danhsach!$F$10:$F$375,TK_theoTCTD!$B47,Danhsach!J$10:J$375)</f>
        <v>28273194</v>
      </c>
    </row>
    <row r="48" spans="1:6" ht="14.25">
      <c r="A48" s="55" t="s">
        <v>306</v>
      </c>
      <c r="B48" s="56" t="str">
        <f>TCTD!C48</f>
        <v>Việt Nam Thương Tín (VietBank)</v>
      </c>
      <c r="C48" s="59">
        <f>COUNTIF(Danhsach!$F$10:$F$375,TK_theoTCTD!B48)</f>
        <v>0</v>
      </c>
      <c r="D48" s="59">
        <f>SUMIF(Danhsach!$F$10:$F$375,TK_theoTCTD!$B48,Danhsach!H$10:H$375)</f>
        <v>0</v>
      </c>
      <c r="E48" s="59">
        <f>SUMIF(Danhsach!$F$10:$F$375,TK_theoTCTD!$B48,Danhsach!I$10:I$375)</f>
        <v>0</v>
      </c>
      <c r="F48" s="59">
        <f>SUMIF(Danhsach!$F$10:$F$375,TK_theoTCTD!$B48,Danhsach!J$10:J$375)</f>
        <v>0</v>
      </c>
    </row>
    <row r="49" spans="1:6" ht="14.25">
      <c r="A49" s="55" t="s">
        <v>307</v>
      </c>
      <c r="B49" s="56" t="str">
        <f>TCTD!C49</f>
        <v>Xăng dầu Petrolimex (Petrolimex Group Bank, PG Bank)</v>
      </c>
      <c r="C49" s="59">
        <f>COUNTIF(Danhsach!$F$10:$F$375,TK_theoTCTD!B49)</f>
        <v>0</v>
      </c>
      <c r="D49" s="59">
        <f>SUMIF(Danhsach!$F$10:$F$375,TK_theoTCTD!$B49,Danhsach!H$10:H$375)</f>
        <v>0</v>
      </c>
      <c r="E49" s="59">
        <f>SUMIF(Danhsach!$F$10:$F$375,TK_theoTCTD!$B49,Danhsach!I$10:I$375)</f>
        <v>0</v>
      </c>
      <c r="F49" s="59">
        <f>SUMIF(Danhsach!$F$10:$F$375,TK_theoTCTD!$B49,Danhsach!J$10:J$375)</f>
        <v>0</v>
      </c>
    </row>
    <row r="50" spans="1:6" ht="14.25">
      <c r="A50" s="55" t="s">
        <v>308</v>
      </c>
      <c r="B50" s="56" t="str">
        <f>TCTD!C50</f>
        <v>Xuất Nhập Khẩu Việt Nam (Eximbank, EIB)</v>
      </c>
      <c r="C50" s="59">
        <f>COUNTIF(Danhsach!$F$10:$F$375,TK_theoTCTD!B50)</f>
        <v>3</v>
      </c>
      <c r="D50" s="59">
        <f>SUMIF(Danhsach!$F$10:$F$375,TK_theoTCTD!$B50,Danhsach!H$10:H$375)</f>
        <v>14015910</v>
      </c>
      <c r="E50" s="59">
        <f>SUMIF(Danhsach!$F$10:$F$375,TK_theoTCTD!$B50,Danhsach!I$10:I$375)</f>
        <v>0</v>
      </c>
      <c r="F50" s="59">
        <f>SUMIF(Danhsach!$F$10:$F$375,TK_theoTCTD!$B50,Danhsach!J$10:J$375)</f>
        <v>14015910</v>
      </c>
    </row>
    <row r="51" spans="1:6" ht="15">
      <c r="A51" s="53">
        <v>5</v>
      </c>
      <c r="B51" s="54" t="str">
        <f>TCTD!C51</f>
        <v>=:Ngân hàng 100% vốn nước ngoài:=</v>
      </c>
      <c r="C51" s="58">
        <f>SUM(C52:C56)</f>
        <v>0</v>
      </c>
      <c r="D51" s="58">
        <f>SUM(D52:D56)</f>
        <v>0</v>
      </c>
      <c r="E51" s="58">
        <f>SUM(E52:E56)</f>
        <v>0</v>
      </c>
      <c r="F51" s="58">
        <f>SUM(F52:F56)</f>
        <v>0</v>
      </c>
    </row>
    <row r="52" spans="1:6" ht="14.25">
      <c r="A52" s="55" t="s">
        <v>145</v>
      </c>
      <c r="B52" s="56" t="str">
        <f>TCTD!C52</f>
        <v>ANZ Việt Nam (ANZVL)</v>
      </c>
      <c r="C52" s="59">
        <f>COUNTIF(Danhsach!$F$10:$F$375,TK_theoTCTD!B52)</f>
        <v>0</v>
      </c>
      <c r="D52" s="59">
        <f>SUMIF(Danhsach!$F$10:$F$375,TK_theoTCTD!$B52,Danhsach!H$10:H$375)</f>
        <v>0</v>
      </c>
      <c r="E52" s="59">
        <f>SUMIF(Danhsach!$F$10:$F$375,TK_theoTCTD!$B52,Danhsach!I$10:I$375)</f>
        <v>0</v>
      </c>
      <c r="F52" s="59">
        <f>SUMIF(Danhsach!$F$10:$F$375,TK_theoTCTD!$B52,Danhsach!J$10:J$375)</f>
        <v>0</v>
      </c>
    </row>
    <row r="53" spans="1:6" ht="14.25">
      <c r="A53" s="55" t="s">
        <v>146</v>
      </c>
      <c r="B53" s="56" t="str">
        <f>TCTD!C53</f>
        <v>Hong Leong Việt Nam (HLBVN)</v>
      </c>
      <c r="C53" s="59">
        <f>COUNTIF(Danhsach!$F$10:$F$375,TK_theoTCTD!B53)</f>
        <v>0</v>
      </c>
      <c r="D53" s="59">
        <f>SUMIF(Danhsach!$F$10:$F$375,TK_theoTCTD!$B53,Danhsach!H$10:H$375)</f>
        <v>0</v>
      </c>
      <c r="E53" s="59">
        <f>SUMIF(Danhsach!$F$10:$F$375,TK_theoTCTD!$B53,Danhsach!I$10:I$375)</f>
        <v>0</v>
      </c>
      <c r="F53" s="59">
        <f>SUMIF(Danhsach!$F$10:$F$375,TK_theoTCTD!$B53,Danhsach!J$10:J$375)</f>
        <v>0</v>
      </c>
    </row>
    <row r="54" spans="1:6" ht="14.25">
      <c r="A54" s="55" t="s">
        <v>147</v>
      </c>
      <c r="B54" s="56" t="str">
        <f>TCTD!C54</f>
        <v>HSBC Việt Nam (HSBC)</v>
      </c>
      <c r="C54" s="59">
        <f>COUNTIF(Danhsach!$F$10:$F$375,TK_theoTCTD!B54)</f>
        <v>0</v>
      </c>
      <c r="D54" s="59">
        <f>SUMIF(Danhsach!$F$10:$F$375,TK_theoTCTD!$B54,Danhsach!H$10:H$375)</f>
        <v>0</v>
      </c>
      <c r="E54" s="59">
        <f>SUMIF(Danhsach!$F$10:$F$375,TK_theoTCTD!$B54,Danhsach!I$10:I$375)</f>
        <v>0</v>
      </c>
      <c r="F54" s="59">
        <f>SUMIF(Danhsach!$F$10:$F$375,TK_theoTCTD!$B54,Danhsach!J$10:J$375)</f>
        <v>0</v>
      </c>
    </row>
    <row r="55" spans="1:6" ht="14.25">
      <c r="A55" s="55" t="s">
        <v>148</v>
      </c>
      <c r="B55" s="56" t="str">
        <f>TCTD!C55</f>
        <v>Shinhan Việt Nam (SHBVN)</v>
      </c>
      <c r="C55" s="59">
        <f>COUNTIF(Danhsach!$F$10:$F$375,TK_theoTCTD!B55)</f>
        <v>0</v>
      </c>
      <c r="D55" s="59">
        <f>SUMIF(Danhsach!$F$10:$F$375,TK_theoTCTD!$B55,Danhsach!H$10:H$375)</f>
        <v>0</v>
      </c>
      <c r="E55" s="59">
        <f>SUMIF(Danhsach!$F$10:$F$375,TK_theoTCTD!$B55,Danhsach!I$10:I$375)</f>
        <v>0</v>
      </c>
      <c r="F55" s="59">
        <f>SUMIF(Danhsach!$F$10:$F$375,TK_theoTCTD!$B55,Danhsach!J$10:J$375)</f>
        <v>0</v>
      </c>
    </row>
    <row r="56" spans="1:6" ht="14.25">
      <c r="A56" s="55" t="s">
        <v>149</v>
      </c>
      <c r="B56" s="56" t="str">
        <f>TCTD!C56</f>
        <v>Standard Chartered Việt Nam (SCBVL)</v>
      </c>
      <c r="C56" s="59">
        <f>COUNTIF(Danhsach!$F$10:$F$375,TK_theoTCTD!B56)</f>
        <v>0</v>
      </c>
      <c r="D56" s="59">
        <f>SUMIF(Danhsach!$F$10:$F$375,TK_theoTCTD!$B56,Danhsach!H$10:H$375)</f>
        <v>0</v>
      </c>
      <c r="E56" s="59">
        <f>SUMIF(Danhsach!$F$10:$F$375,TK_theoTCTD!$B56,Danhsach!I$10:I$375)</f>
        <v>0</v>
      </c>
      <c r="F56" s="59">
        <f>SUMIF(Danhsach!$F$10:$F$375,TK_theoTCTD!$B56,Danhsach!J$10:J$375)</f>
        <v>0</v>
      </c>
    </row>
    <row r="57" spans="1:6" ht="15">
      <c r="A57" s="53">
        <v>5</v>
      </c>
      <c r="B57" s="54" t="str">
        <f>TCTD!C57</f>
        <v>=:Ngân hàng liên doanh:=</v>
      </c>
      <c r="C57" s="58">
        <f>SUM(C58:C61)</f>
        <v>2</v>
      </c>
      <c r="D57" s="58">
        <f>SUM(D58:D61)</f>
        <v>20401557</v>
      </c>
      <c r="E57" s="58">
        <f>SUM(E58:E61)</f>
        <v>0</v>
      </c>
      <c r="F57" s="58">
        <f>SUM(F58:F61)</f>
        <v>20401557</v>
      </c>
    </row>
    <row r="58" spans="1:6" ht="14.25">
      <c r="A58" s="55" t="s">
        <v>154</v>
      </c>
      <c r="B58" s="56" t="str">
        <f>TCTD!C58</f>
        <v>Indovina (IVB)</v>
      </c>
      <c r="C58" s="59">
        <f>COUNTIF(Danhsach!$F$10:$F$375,TK_theoTCTD!B58)</f>
        <v>0</v>
      </c>
      <c r="D58" s="59">
        <f>SUMIF(Danhsach!$F$10:$F$375,TK_theoTCTD!$B58,Danhsach!H$10:H$375)</f>
        <v>0</v>
      </c>
      <c r="E58" s="59">
        <f>SUMIF(Danhsach!$F$10:$F$375,TK_theoTCTD!$B58,Danhsach!I$10:I$375)</f>
        <v>0</v>
      </c>
      <c r="F58" s="59">
        <f>SUMIF(Danhsach!$F$10:$F$375,TK_theoTCTD!$B58,Danhsach!J$10:J$375)</f>
        <v>0</v>
      </c>
    </row>
    <row r="59" spans="1:6" ht="14.25">
      <c r="A59" s="55" t="s">
        <v>155</v>
      </c>
      <c r="B59" s="56" t="str">
        <f>TCTD!C59</f>
        <v>VID Public Bank</v>
      </c>
      <c r="C59" s="59">
        <f>COUNTIF(Danhsach!$F$10:$F$375,TK_theoTCTD!B59)</f>
        <v>0</v>
      </c>
      <c r="D59" s="59">
        <f>SUMIF(Danhsach!$F$10:$F$375,TK_theoTCTD!$B59,Danhsach!H$10:H$375)</f>
        <v>0</v>
      </c>
      <c r="E59" s="59">
        <f>SUMIF(Danhsach!$F$10:$F$375,TK_theoTCTD!$B59,Danhsach!I$10:I$375)</f>
        <v>0</v>
      </c>
      <c r="F59" s="59">
        <f>SUMIF(Danhsach!$F$10:$F$375,TK_theoTCTD!$B59,Danhsach!J$10:J$375)</f>
        <v>0</v>
      </c>
    </row>
    <row r="60" spans="1:6" ht="14.25">
      <c r="A60" s="55" t="s">
        <v>156</v>
      </c>
      <c r="B60" s="56" t="str">
        <f>TCTD!C60</f>
        <v>Việt – Nga (VRB)</v>
      </c>
      <c r="C60" s="59">
        <f>COUNTIF(Danhsach!$F$10:$F$375,TK_theoTCTD!B60)</f>
        <v>1</v>
      </c>
      <c r="D60" s="59">
        <f>SUMIF(Danhsach!$F$10:$F$375,TK_theoTCTD!$B60,Danhsach!H$10:H$375)</f>
        <v>18898176</v>
      </c>
      <c r="E60" s="59">
        <f>SUMIF(Danhsach!$F$10:$F$375,TK_theoTCTD!$B60,Danhsach!I$10:I$375)</f>
        <v>0</v>
      </c>
      <c r="F60" s="59">
        <f>SUMIF(Danhsach!$F$10:$F$375,TK_theoTCTD!$B60,Danhsach!J$10:J$375)</f>
        <v>18898176</v>
      </c>
    </row>
    <row r="61" spans="1:6" ht="14.25">
      <c r="A61" s="55" t="s">
        <v>157</v>
      </c>
      <c r="B61" s="56" t="str">
        <f>TCTD!C61</f>
        <v>Việt – Thái (VSB)</v>
      </c>
      <c r="C61" s="59">
        <f>COUNTIF(Danhsach!$F$10:$F$375,TK_theoTCTD!B61)</f>
        <v>1</v>
      </c>
      <c r="D61" s="59">
        <f>SUMIF(Danhsach!$F$10:$F$375,TK_theoTCTD!$B61,Danhsach!H$10:H$375)</f>
        <v>1503381</v>
      </c>
      <c r="E61" s="59">
        <f>SUMIF(Danhsach!$F$10:$F$375,TK_theoTCTD!$B61,Danhsach!I$10:I$375)</f>
        <v>0</v>
      </c>
      <c r="F61" s="59">
        <f>SUMIF(Danhsach!$F$10:$F$375,TK_theoTCTD!$B61,Danhsach!J$10:J$375)</f>
        <v>1503381</v>
      </c>
    </row>
    <row r="62" spans="1:6" ht="15">
      <c r="A62" s="53">
        <v>7</v>
      </c>
      <c r="B62" s="54" t="str">
        <f>TCTD!C62</f>
        <v>=:Công ty tài chính:=</v>
      </c>
      <c r="C62" s="58">
        <f>SUM(C63:C79)</f>
        <v>0</v>
      </c>
      <c r="D62" s="58">
        <f>SUM(D63:D79)</f>
        <v>0</v>
      </c>
      <c r="E62" s="58">
        <f>SUM(E63:E79)</f>
        <v>0</v>
      </c>
      <c r="F62" s="58">
        <f>SUM(F63:F79)</f>
        <v>0</v>
      </c>
    </row>
    <row r="63" spans="1:6" ht="14.25">
      <c r="A63" s="55" t="s">
        <v>340</v>
      </c>
      <c r="B63" s="56" t="str">
        <f>TCTD!C63</f>
        <v>Công ty tài chính cổ phần Điện Lực</v>
      </c>
      <c r="C63" s="59">
        <f>COUNTIF(Danhsach!$F$10:$F$375,TK_theoTCTD!B63)</f>
        <v>0</v>
      </c>
      <c r="D63" s="59">
        <f>SUMIF(Danhsach!$F$10:$F$375,TK_theoTCTD!$B63,Danhsach!H$10:H$375)</f>
        <v>0</v>
      </c>
      <c r="E63" s="59">
        <f>SUMIF(Danhsach!$F$10:$F$375,TK_theoTCTD!$B63,Danhsach!I$10:I$375)</f>
        <v>0</v>
      </c>
      <c r="F63" s="59">
        <f>SUMIF(Danhsach!$F$10:$F$375,TK_theoTCTD!$B63,Danhsach!J$10:J$375)</f>
        <v>0</v>
      </c>
    </row>
    <row r="64" spans="1:6" ht="14.25">
      <c r="A64" s="55" t="s">
        <v>341</v>
      </c>
      <c r="B64" s="56" t="str">
        <f>TCTD!C64</f>
        <v>Công ty tài chính cổ phần Handico</v>
      </c>
      <c r="C64" s="59">
        <f>COUNTIF(Danhsach!$F$10:$F$375,TK_theoTCTD!B64)</f>
        <v>0</v>
      </c>
      <c r="D64" s="59">
        <f>SUMIF(Danhsach!$F$10:$F$375,TK_theoTCTD!$B64,Danhsach!H$10:H$375)</f>
        <v>0</v>
      </c>
      <c r="E64" s="59">
        <f>SUMIF(Danhsach!$F$10:$F$375,TK_theoTCTD!$B64,Danhsach!I$10:I$375)</f>
        <v>0</v>
      </c>
      <c r="F64" s="59">
        <f>SUMIF(Danhsach!$F$10:$F$375,TK_theoTCTD!$B64,Danhsach!J$10:J$375)</f>
        <v>0</v>
      </c>
    </row>
    <row r="65" spans="1:6" ht="14.25">
      <c r="A65" s="55" t="s">
        <v>353</v>
      </c>
      <c r="B65" s="56" t="str">
        <f>TCTD!C65</f>
        <v>Công ty tài chính cổ phần Sông Đà </v>
      </c>
      <c r="C65" s="59">
        <f>COUNTIF(Danhsach!$F$10:$F$375,TK_theoTCTD!B65)</f>
        <v>0</v>
      </c>
      <c r="D65" s="59">
        <f>SUMIF(Danhsach!$F$10:$F$375,TK_theoTCTD!$B65,Danhsach!H$10:H$375)</f>
        <v>0</v>
      </c>
      <c r="E65" s="59">
        <f>SUMIF(Danhsach!$F$10:$F$375,TK_theoTCTD!$B65,Danhsach!I$10:I$375)</f>
        <v>0</v>
      </c>
      <c r="F65" s="59">
        <f>SUMIF(Danhsach!$F$10:$F$375,TK_theoTCTD!$B65,Danhsach!J$10:J$375)</f>
        <v>0</v>
      </c>
    </row>
    <row r="66" spans="1:6" ht="14.25">
      <c r="A66" s="55" t="s">
        <v>354</v>
      </c>
      <c r="B66" s="56" t="str">
        <f>TCTD!C66</f>
        <v>Công ty tài chính cổ phần Vinaconex-Viettel</v>
      </c>
      <c r="C66" s="59">
        <f>COUNTIF(Danhsach!$F$10:$F$375,TK_theoTCTD!B66)</f>
        <v>0</v>
      </c>
      <c r="D66" s="59">
        <f>SUMIF(Danhsach!$F$10:$F$375,TK_theoTCTD!$B66,Danhsach!H$10:H$375)</f>
        <v>0</v>
      </c>
      <c r="E66" s="59">
        <f>SUMIF(Danhsach!$F$10:$F$375,TK_theoTCTD!$B66,Danhsach!I$10:I$375)</f>
        <v>0</v>
      </c>
      <c r="F66" s="59">
        <f>SUMIF(Danhsach!$F$10:$F$375,TK_theoTCTD!$B66,Danhsach!J$10:J$375)</f>
        <v>0</v>
      </c>
    </row>
    <row r="67" spans="1:6" ht="14.25">
      <c r="A67" s="55" t="s">
        <v>355</v>
      </c>
      <c r="B67" s="56" t="str">
        <f>TCTD!C67</f>
        <v>Công ty tài chính cổ phần Xi Măng</v>
      </c>
      <c r="C67" s="59">
        <f>COUNTIF(Danhsach!$F$10:$F$375,TK_theoTCTD!B67)</f>
        <v>0</v>
      </c>
      <c r="D67" s="59">
        <f>SUMIF(Danhsach!$F$10:$F$375,TK_theoTCTD!$B67,Danhsach!H$10:H$375)</f>
        <v>0</v>
      </c>
      <c r="E67" s="59">
        <f>SUMIF(Danhsach!$F$10:$F$375,TK_theoTCTD!$B67,Danhsach!I$10:I$375)</f>
        <v>0</v>
      </c>
      <c r="F67" s="59">
        <f>SUMIF(Danhsach!$F$10:$F$375,TK_theoTCTD!$B67,Danhsach!J$10:J$375)</f>
        <v>0</v>
      </c>
    </row>
    <row r="68" spans="1:6" ht="14.25">
      <c r="A68" s="55" t="s">
        <v>356</v>
      </c>
      <c r="B68" s="56" t="str">
        <f>TCTD!C68</f>
        <v>Công ty tài chính TNHH HD Saison</v>
      </c>
      <c r="C68" s="59">
        <f>COUNTIF(Danhsach!$F$10:$F$375,TK_theoTCTD!B68)</f>
        <v>0</v>
      </c>
      <c r="D68" s="59">
        <f>SUMIF(Danhsach!$F$10:$F$375,TK_theoTCTD!$B68,Danhsach!H$10:H$375)</f>
        <v>0</v>
      </c>
      <c r="E68" s="59">
        <f>SUMIF(Danhsach!$F$10:$F$375,TK_theoTCTD!$B68,Danhsach!I$10:I$375)</f>
        <v>0</v>
      </c>
      <c r="F68" s="59">
        <f>SUMIF(Danhsach!$F$10:$F$375,TK_theoTCTD!$B68,Danhsach!J$10:J$375)</f>
        <v>0</v>
      </c>
    </row>
    <row r="69" spans="1:6" ht="14.25">
      <c r="A69" s="55" t="s">
        <v>357</v>
      </c>
      <c r="B69" s="56" t="str">
        <f>TCTD!C69</f>
        <v>Công ty tài chính TNHH MTV Bưu điện</v>
      </c>
      <c r="C69" s="59">
        <f>COUNTIF(Danhsach!$F$10:$F$375,TK_theoTCTD!B69)</f>
        <v>0</v>
      </c>
      <c r="D69" s="59">
        <f>SUMIF(Danhsach!$F$10:$F$375,TK_theoTCTD!$B69,Danhsach!H$10:H$375)</f>
        <v>0</v>
      </c>
      <c r="E69" s="59">
        <f>SUMIF(Danhsach!$F$10:$F$375,TK_theoTCTD!$B69,Danhsach!I$10:I$375)</f>
        <v>0</v>
      </c>
      <c r="F69" s="59">
        <f>SUMIF(Danhsach!$F$10:$F$375,TK_theoTCTD!$B69,Danhsach!J$10:J$375)</f>
        <v>0</v>
      </c>
    </row>
    <row r="70" spans="1:6" ht="14.25">
      <c r="A70" s="55" t="s">
        <v>358</v>
      </c>
      <c r="B70" s="56" t="str">
        <f>TCTD!C70</f>
        <v>Công ty tài chính TNHH MTV Cao su Việt Nam</v>
      </c>
      <c r="C70" s="59">
        <f>COUNTIF(Danhsach!$F$10:$F$375,TK_theoTCTD!B70)</f>
        <v>0</v>
      </c>
      <c r="D70" s="59">
        <f>SUMIF(Danhsach!$F$10:$F$375,TK_theoTCTD!$B70,Danhsach!H$10:H$375)</f>
        <v>0</v>
      </c>
      <c r="E70" s="59">
        <f>SUMIF(Danhsach!$F$10:$F$375,TK_theoTCTD!$B70,Danhsach!I$10:I$375)</f>
        <v>0</v>
      </c>
      <c r="F70" s="59">
        <f>SUMIF(Danhsach!$F$10:$F$375,TK_theoTCTD!$B70,Danhsach!J$10:J$375)</f>
        <v>0</v>
      </c>
    </row>
    <row r="71" spans="1:6" ht="14.25">
      <c r="A71" s="55" t="s">
        <v>359</v>
      </c>
      <c r="B71" s="56" t="str">
        <f>TCTD!C71</f>
        <v>Công ty tài chính TNHH MTV Home credit Việt Nam</v>
      </c>
      <c r="C71" s="59">
        <f>COUNTIF(Danhsach!$F$10:$F$375,TK_theoTCTD!B71)</f>
        <v>0</v>
      </c>
      <c r="D71" s="59">
        <f>SUMIF(Danhsach!$F$10:$F$375,TK_theoTCTD!$B71,Danhsach!H$10:H$375)</f>
        <v>0</v>
      </c>
      <c r="E71" s="59">
        <f>SUMIF(Danhsach!$F$10:$F$375,TK_theoTCTD!$B71,Danhsach!I$10:I$375)</f>
        <v>0</v>
      </c>
      <c r="F71" s="59">
        <f>SUMIF(Danhsach!$F$10:$F$375,TK_theoTCTD!$B71,Danhsach!J$10:J$375)</f>
        <v>0</v>
      </c>
    </row>
    <row r="72" spans="1:6" ht="14.25">
      <c r="A72" s="55" t="s">
        <v>360</v>
      </c>
      <c r="B72" s="56" t="str">
        <f>TCTD!C72</f>
        <v>Công ty tài chính TNHH MTV Kỹ thương</v>
      </c>
      <c r="C72" s="59">
        <f>COUNTIF(Danhsach!$F$10:$F$375,TK_theoTCTD!B72)</f>
        <v>0</v>
      </c>
      <c r="D72" s="59">
        <f>SUMIF(Danhsach!$F$10:$F$375,TK_theoTCTD!$B72,Danhsach!H$10:H$375)</f>
        <v>0</v>
      </c>
      <c r="E72" s="59">
        <f>SUMIF(Danhsach!$F$10:$F$375,TK_theoTCTD!$B72,Danhsach!I$10:I$375)</f>
        <v>0</v>
      </c>
      <c r="F72" s="59">
        <f>SUMIF(Danhsach!$F$10:$F$375,TK_theoTCTD!$B72,Danhsach!J$10:J$375)</f>
        <v>0</v>
      </c>
    </row>
    <row r="73" spans="1:6" ht="14.25">
      <c r="A73" s="55" t="s">
        <v>361</v>
      </c>
      <c r="B73" s="56" t="str">
        <f>TCTD!C73</f>
        <v>Công ty tài chính TNHH MTV Mirae Asset (Việt Nam)</v>
      </c>
      <c r="C73" s="59">
        <f>COUNTIF(Danhsach!$F$10:$F$375,TK_theoTCTD!B73)</f>
        <v>0</v>
      </c>
      <c r="D73" s="59">
        <f>SUMIF(Danhsach!$F$10:$F$375,TK_theoTCTD!$B73,Danhsach!H$10:H$375)</f>
        <v>0</v>
      </c>
      <c r="E73" s="59">
        <f>SUMIF(Danhsach!$F$10:$F$375,TK_theoTCTD!$B73,Danhsach!I$10:I$375)</f>
        <v>0</v>
      </c>
      <c r="F73" s="59">
        <f>SUMIF(Danhsach!$F$10:$F$375,TK_theoTCTD!$B73,Danhsach!J$10:J$375)</f>
        <v>0</v>
      </c>
    </row>
    <row r="74" spans="1:6" ht="14.25">
      <c r="A74" s="55" t="s">
        <v>374</v>
      </c>
      <c r="B74" s="56" t="str">
        <f>TCTD!C74</f>
        <v>Công ty tài chính TNHH MTV Ngân hàng TMCP Hàng Hải Việt Nam</v>
      </c>
      <c r="C74" s="59">
        <f>COUNTIF(Danhsach!$F$10:$F$375,TK_theoTCTD!B74)</f>
        <v>0</v>
      </c>
      <c r="D74" s="59">
        <f>SUMIF(Danhsach!$F$10:$F$375,TK_theoTCTD!$B74,Danhsach!H$10:H$375)</f>
        <v>0</v>
      </c>
      <c r="E74" s="59">
        <f>SUMIF(Danhsach!$F$10:$F$375,TK_theoTCTD!$B74,Danhsach!I$10:I$375)</f>
        <v>0</v>
      </c>
      <c r="F74" s="59">
        <f>SUMIF(Danhsach!$F$10:$F$375,TK_theoTCTD!$B74,Danhsach!J$10:J$375)</f>
        <v>0</v>
      </c>
    </row>
    <row r="75" spans="1:6" ht="14.25">
      <c r="A75" s="55" t="s">
        <v>375</v>
      </c>
      <c r="B75" s="56" t="str">
        <f>TCTD!C75</f>
        <v>Công ty tài chính TNHH MTV Ngân hàng Việt Nam Thịnh Vượng </v>
      </c>
      <c r="C75" s="59">
        <f>COUNTIF(Danhsach!$F$10:$F$375,TK_theoTCTD!B75)</f>
        <v>0</v>
      </c>
      <c r="D75" s="59">
        <f>SUMIF(Danhsach!$F$10:$F$375,TK_theoTCTD!$B75,Danhsach!H$10:H$375)</f>
        <v>0</v>
      </c>
      <c r="E75" s="59">
        <f>SUMIF(Danhsach!$F$10:$F$375,TK_theoTCTD!$B75,Danhsach!I$10:I$375)</f>
        <v>0</v>
      </c>
      <c r="F75" s="59">
        <f>SUMIF(Danhsach!$F$10:$F$375,TK_theoTCTD!$B75,Danhsach!J$10:J$375)</f>
        <v>0</v>
      </c>
    </row>
    <row r="76" spans="1:6" ht="14.25">
      <c r="A76" s="55" t="s">
        <v>376</v>
      </c>
      <c r="B76" s="56" t="str">
        <f>TCTD!C76</f>
        <v>Công ty tài chính TNHH MTV Prudential Việt Nam</v>
      </c>
      <c r="C76" s="59">
        <f>COUNTIF(Danhsach!$F$10:$F$375,TK_theoTCTD!B76)</f>
        <v>0</v>
      </c>
      <c r="D76" s="59">
        <f>SUMIF(Danhsach!$F$10:$F$375,TK_theoTCTD!$B76,Danhsach!H$10:H$375)</f>
        <v>0</v>
      </c>
      <c r="E76" s="59">
        <f>SUMIF(Danhsach!$F$10:$F$375,TK_theoTCTD!$B76,Danhsach!I$10:I$375)</f>
        <v>0</v>
      </c>
      <c r="F76" s="59">
        <f>SUMIF(Danhsach!$F$10:$F$375,TK_theoTCTD!$B76,Danhsach!J$10:J$375)</f>
        <v>0</v>
      </c>
    </row>
    <row r="77" spans="1:6" ht="14.25">
      <c r="A77" s="55" t="s">
        <v>377</v>
      </c>
      <c r="B77" s="56" t="str">
        <f>TCTD!C77</f>
        <v>Công ty tài chính TNHH MTV Quốc tế Việt Nam JACCS</v>
      </c>
      <c r="C77" s="59">
        <f>COUNTIF(Danhsach!$F$10:$F$375,TK_theoTCTD!B77)</f>
        <v>0</v>
      </c>
      <c r="D77" s="59">
        <f>SUMIF(Danhsach!$F$10:$F$375,TK_theoTCTD!$B77,Danhsach!H$10:H$375)</f>
        <v>0</v>
      </c>
      <c r="E77" s="59">
        <f>SUMIF(Danhsach!$F$10:$F$375,TK_theoTCTD!$B77,Danhsach!I$10:I$375)</f>
        <v>0</v>
      </c>
      <c r="F77" s="59">
        <f>SUMIF(Danhsach!$F$10:$F$375,TK_theoTCTD!$B77,Danhsach!J$10:J$375)</f>
        <v>0</v>
      </c>
    </row>
    <row r="78" spans="1:6" ht="14.25">
      <c r="A78" s="55" t="s">
        <v>378</v>
      </c>
      <c r="B78" s="56" t="str">
        <f>TCTD!C78</f>
        <v>Công ty tài chính TNHH MTV Tàu thuỷ</v>
      </c>
      <c r="C78" s="59">
        <f>COUNTIF(Danhsach!$F$10:$F$375,TK_theoTCTD!B78)</f>
        <v>0</v>
      </c>
      <c r="D78" s="59">
        <f>SUMIF(Danhsach!$F$10:$F$375,TK_theoTCTD!$B78,Danhsach!H$10:H$375)</f>
        <v>0</v>
      </c>
      <c r="E78" s="59">
        <f>SUMIF(Danhsach!$F$10:$F$375,TK_theoTCTD!$B78,Danhsach!I$10:I$375)</f>
        <v>0</v>
      </c>
      <c r="F78" s="59">
        <f>SUMIF(Danhsach!$F$10:$F$375,TK_theoTCTD!$B78,Danhsach!J$10:J$375)</f>
        <v>0</v>
      </c>
    </row>
    <row r="79" spans="1:6" ht="14.25">
      <c r="A79" s="55" t="s">
        <v>379</v>
      </c>
      <c r="B79" s="56" t="str">
        <f>TCTD!C79</f>
        <v>Công ty tài chính TNHH MTV Toyota Việt Nam </v>
      </c>
      <c r="C79" s="59">
        <f>COUNTIF(Danhsach!$F$10:$F$375,TK_theoTCTD!B79)</f>
        <v>0</v>
      </c>
      <c r="D79" s="59">
        <f>SUMIF(Danhsach!$F$10:$F$375,TK_theoTCTD!$B79,Danhsach!H$10:H$375)</f>
        <v>0</v>
      </c>
      <c r="E79" s="59">
        <f>SUMIF(Danhsach!$F$10:$F$375,TK_theoTCTD!$B79,Danhsach!I$10:I$375)</f>
        <v>0</v>
      </c>
      <c r="F79" s="59">
        <f>SUMIF(Danhsach!$F$10:$F$375,TK_theoTCTD!$B79,Danhsach!J$10:J$375)</f>
        <v>0</v>
      </c>
    </row>
    <row r="80" spans="1:6" ht="15">
      <c r="A80" s="53">
        <v>8</v>
      </c>
      <c r="B80" s="54" t="str">
        <f>TCTD!C80</f>
        <v>=:Công ty cho thuê tài chính:=</v>
      </c>
      <c r="C80" s="58">
        <f>SUM(C81:C91)</f>
        <v>57</v>
      </c>
      <c r="D80" s="58">
        <f>SUM(D81:D91)</f>
        <v>55066323</v>
      </c>
      <c r="E80" s="58">
        <f>SUM(E81:E91)</f>
        <v>8141108</v>
      </c>
      <c r="F80" s="58">
        <f>SUM(F81:F91)</f>
        <v>46925215</v>
      </c>
    </row>
    <row r="81" spans="1:6" ht="28.5">
      <c r="A81" s="55" t="s">
        <v>363</v>
      </c>
      <c r="B81" s="56" t="str">
        <f>TCTD!C81</f>
        <v>Công ty CTTC I Ngân hàng Nông nghiệp và Phát triển Nông thôn Việt Nam</v>
      </c>
      <c r="C81" s="59">
        <f>COUNTIF(Danhsach!$F$10:$F$375,TK_theoTCTD!B81)</f>
        <v>0</v>
      </c>
      <c r="D81" s="59">
        <f>SUMIF(Danhsach!$F$10:$F$375,TK_theoTCTD!$B81,Danhsach!H$10:H$375)</f>
        <v>0</v>
      </c>
      <c r="E81" s="59">
        <f>SUMIF(Danhsach!$F$10:$F$375,TK_theoTCTD!$B81,Danhsach!I$10:I$375)</f>
        <v>0</v>
      </c>
      <c r="F81" s="59">
        <f>SUMIF(Danhsach!$F$10:$F$375,TK_theoTCTD!$B81,Danhsach!J$10:J$375)</f>
        <v>0</v>
      </c>
    </row>
    <row r="82" spans="1:6" ht="28.5">
      <c r="A82" s="55" t="s">
        <v>364</v>
      </c>
      <c r="B82" s="56" t="str">
        <f>TCTD!C82</f>
        <v>Công ty CTTC II Ngân hàng Nông nghiệp và Phát triển Nông thôn Việt Nam</v>
      </c>
      <c r="C82" s="59">
        <f>COUNTIF(Danhsach!$F$10:$F$375,TK_theoTCTD!B82)</f>
        <v>0</v>
      </c>
      <c r="D82" s="59">
        <f>SUMIF(Danhsach!$F$10:$F$375,TK_theoTCTD!$B82,Danhsach!H$10:H$375)</f>
        <v>0</v>
      </c>
      <c r="E82" s="59">
        <f>SUMIF(Danhsach!$F$10:$F$375,TK_theoTCTD!$B82,Danhsach!I$10:I$375)</f>
        <v>0</v>
      </c>
      <c r="F82" s="59">
        <f>SUMIF(Danhsach!$F$10:$F$375,TK_theoTCTD!$B82,Danhsach!J$10:J$375)</f>
        <v>0</v>
      </c>
    </row>
    <row r="83" spans="1:6" ht="14.25">
      <c r="A83" s="55" t="s">
        <v>365</v>
      </c>
      <c r="B83" s="56" t="str">
        <f>TCTD!C83</f>
        <v>Công ty CTTC TNHH MTV Công nghiệp Tàu thuỷ</v>
      </c>
      <c r="C83" s="59">
        <f>COUNTIF(Danhsach!$F$10:$F$375,TK_theoTCTD!B83)</f>
        <v>0</v>
      </c>
      <c r="D83" s="59">
        <f>SUMIF(Danhsach!$F$10:$F$375,TK_theoTCTD!$B83,Danhsach!H$10:H$375)</f>
        <v>0</v>
      </c>
      <c r="E83" s="59">
        <f>SUMIF(Danhsach!$F$10:$F$375,TK_theoTCTD!$B83,Danhsach!I$10:I$375)</f>
        <v>0</v>
      </c>
      <c r="F83" s="59">
        <f>SUMIF(Danhsach!$F$10:$F$375,TK_theoTCTD!$B83,Danhsach!J$10:J$375)</f>
        <v>0</v>
      </c>
    </row>
    <row r="84" spans="1:6" ht="14.25">
      <c r="A84" s="55" t="s">
        <v>366</v>
      </c>
      <c r="B84" s="56" t="str">
        <f>TCTD!C84</f>
        <v>Công ty CTTC TNHH MTV Kexim Việt Nam</v>
      </c>
      <c r="C84" s="59">
        <f>COUNTIF(Danhsach!$F$10:$F$375,TK_theoTCTD!B84)</f>
        <v>0</v>
      </c>
      <c r="D84" s="59">
        <f>SUMIF(Danhsach!$F$10:$F$375,TK_theoTCTD!$B84,Danhsach!H$10:H$375)</f>
        <v>0</v>
      </c>
      <c r="E84" s="59">
        <f>SUMIF(Danhsach!$F$10:$F$375,TK_theoTCTD!$B84,Danhsach!I$10:I$375)</f>
        <v>0</v>
      </c>
      <c r="F84" s="59">
        <f>SUMIF(Danhsach!$F$10:$F$375,TK_theoTCTD!$B84,Danhsach!J$10:J$375)</f>
        <v>0</v>
      </c>
    </row>
    <row r="85" spans="1:6" ht="14.25">
      <c r="A85" s="55" t="s">
        <v>367</v>
      </c>
      <c r="B85" s="56" t="str">
        <f>TCTD!C85</f>
        <v>Công ty CTTC TNHH MTV Ngân hàng Á Châu</v>
      </c>
      <c r="C85" s="59">
        <f>COUNTIF(Danhsach!$F$10:$F$375,TK_theoTCTD!B85)</f>
        <v>0</v>
      </c>
      <c r="D85" s="59">
        <f>SUMIF(Danhsach!$F$10:$F$375,TK_theoTCTD!$B85,Danhsach!H$10:H$375)</f>
        <v>0</v>
      </c>
      <c r="E85" s="59">
        <f>SUMIF(Danhsach!$F$10:$F$375,TK_theoTCTD!$B85,Danhsach!I$10:I$375)</f>
        <v>0</v>
      </c>
      <c r="F85" s="59">
        <f>SUMIF(Danhsach!$F$10:$F$375,TK_theoTCTD!$B85,Danhsach!J$10:J$375)</f>
        <v>0</v>
      </c>
    </row>
    <row r="86" spans="1:6" ht="14.25">
      <c r="A86" s="55" t="s">
        <v>368</v>
      </c>
      <c r="B86" s="56" t="str">
        <f>TCTD!C86</f>
        <v>Công ty CTTC TNHH MTV Ngân hàng Công thương Việt Nam</v>
      </c>
      <c r="C86" s="59">
        <f>COUNTIF(Danhsach!$F$10:$F$375,TK_theoTCTD!B86)</f>
        <v>55</v>
      </c>
      <c r="D86" s="59">
        <f>SUMIF(Danhsach!$F$10:$F$375,TK_theoTCTD!$B86,Danhsach!H$10:H$375)</f>
        <v>50796522</v>
      </c>
      <c r="E86" s="59">
        <f>SUMIF(Danhsach!$F$10:$F$375,TK_theoTCTD!$B86,Danhsach!I$10:I$375)</f>
        <v>6858895</v>
      </c>
      <c r="F86" s="59">
        <f>SUMIF(Danhsach!$F$10:$F$375,TK_theoTCTD!$B86,Danhsach!J$10:J$375)</f>
        <v>43937627</v>
      </c>
    </row>
    <row r="87" spans="1:6" ht="28.5">
      <c r="A87" s="55" t="s">
        <v>369</v>
      </c>
      <c r="B87" s="56" t="str">
        <f>TCTD!C87</f>
        <v>Công ty CTTC TNHH MTV Ngân hàng Đầu tư và Phát triển Việt Nam</v>
      </c>
      <c r="C87" s="59">
        <f>COUNTIF(Danhsach!$F$10:$F$375,TK_theoTCTD!B87)</f>
        <v>0</v>
      </c>
      <c r="D87" s="59">
        <f>SUMIF(Danhsach!$F$10:$F$375,TK_theoTCTD!$B87,Danhsach!H$10:H$375)</f>
        <v>0</v>
      </c>
      <c r="E87" s="59">
        <f>SUMIF(Danhsach!$F$10:$F$375,TK_theoTCTD!$B87,Danhsach!I$10:I$375)</f>
        <v>0</v>
      </c>
      <c r="F87" s="59">
        <f>SUMIF(Danhsach!$F$10:$F$375,TK_theoTCTD!$B87,Danhsach!J$10:J$375)</f>
        <v>0</v>
      </c>
    </row>
    <row r="88" spans="1:6" ht="14.25">
      <c r="A88" s="55" t="s">
        <v>370</v>
      </c>
      <c r="B88" s="56" t="str">
        <f>TCTD!C88</f>
        <v>Công ty TNHH CTTC Quốc tế Chailease</v>
      </c>
      <c r="C88" s="59">
        <f>COUNTIF(Danhsach!$F$10:$F$375,TK_theoTCTD!B88)</f>
        <v>0</v>
      </c>
      <c r="D88" s="59">
        <f>SUMIF(Danhsach!$F$10:$F$375,TK_theoTCTD!$B88,Danhsach!H$10:H$375)</f>
        <v>0</v>
      </c>
      <c r="E88" s="59">
        <f>SUMIF(Danhsach!$F$10:$F$375,TK_theoTCTD!$B88,Danhsach!I$10:I$375)</f>
        <v>0</v>
      </c>
      <c r="F88" s="59">
        <f>SUMIF(Danhsach!$F$10:$F$375,TK_theoTCTD!$B88,Danhsach!J$10:J$375)</f>
        <v>0</v>
      </c>
    </row>
    <row r="89" spans="1:6" ht="14.25">
      <c r="A89" s="55" t="s">
        <v>371</v>
      </c>
      <c r="B89" s="56" t="str">
        <f>TCTD!C89</f>
        <v>Công ty TNHH CTTC Quốc tế Việt Nam</v>
      </c>
      <c r="C89" s="59">
        <f>COUNTIF(Danhsach!$F$10:$F$375,TK_theoTCTD!B89)</f>
        <v>0</v>
      </c>
      <c r="D89" s="59">
        <f>SUMIF(Danhsach!$F$10:$F$375,TK_theoTCTD!$B89,Danhsach!H$10:H$375)</f>
        <v>0</v>
      </c>
      <c r="E89" s="59">
        <f>SUMIF(Danhsach!$F$10:$F$375,TK_theoTCTD!$B89,Danhsach!I$10:I$375)</f>
        <v>0</v>
      </c>
      <c r="F89" s="59">
        <f>SUMIF(Danhsach!$F$10:$F$375,TK_theoTCTD!$B89,Danhsach!J$10:J$375)</f>
        <v>0</v>
      </c>
    </row>
    <row r="90" spans="1:6" ht="14.25">
      <c r="A90" s="55" t="s">
        <v>372</v>
      </c>
      <c r="B90" s="56" t="str">
        <f>TCTD!C90</f>
        <v>Công ty TNHH MTV CTTC Ngân hàng Ngoại thương Việt Nam</v>
      </c>
      <c r="C90" s="59">
        <f>COUNTIF(Danhsach!$F$10:$F$375,TK_theoTCTD!B90)</f>
        <v>2</v>
      </c>
      <c r="D90" s="59">
        <f>SUMIF(Danhsach!$F$10:$F$375,TK_theoTCTD!$B90,Danhsach!H$10:H$375)</f>
        <v>4269801</v>
      </c>
      <c r="E90" s="59">
        <f>SUMIF(Danhsach!$F$10:$F$375,TK_theoTCTD!$B90,Danhsach!I$10:I$375)</f>
        <v>1282213</v>
      </c>
      <c r="F90" s="59">
        <f>SUMIF(Danhsach!$F$10:$F$375,TK_theoTCTD!$B90,Danhsach!J$10:J$375)</f>
        <v>2987588</v>
      </c>
    </row>
    <row r="91" spans="1:6" ht="14.25">
      <c r="A91" s="55" t="s">
        <v>373</v>
      </c>
      <c r="B91" s="56" t="str">
        <f>TCTD!C91</f>
        <v>Công ty TNHH MTV CTTC Ngân hàng Sài Gòn Thương Tín</v>
      </c>
      <c r="C91" s="59">
        <f>COUNTIF(Danhsach!$F$10:$F$375,TK_theoTCTD!B91)</f>
        <v>0</v>
      </c>
      <c r="D91" s="59">
        <f>SUMIF(Danhsach!$F$10:$F$375,TK_theoTCTD!$B91,Danhsach!H$10:H$375)</f>
        <v>0</v>
      </c>
      <c r="E91" s="59">
        <f>SUMIF(Danhsach!$F$10:$F$375,TK_theoTCTD!$B91,Danhsach!I$10:I$375)</f>
        <v>0</v>
      </c>
      <c r="F91" s="59">
        <f>SUMIF(Danhsach!$F$10:$F$375,TK_theoTCTD!$B91,Danhsach!J$10:J$375)</f>
        <v>0</v>
      </c>
    </row>
    <row r="92" spans="1:6" ht="15">
      <c r="A92" s="53">
        <v>9</v>
      </c>
      <c r="B92" s="54" t="str">
        <f>TCTD!C92</f>
        <v>=:Ngân hàng khác tại Việt Nam:=</v>
      </c>
      <c r="C92" s="58">
        <f>SUM(C93:C100)</f>
        <v>1</v>
      </c>
      <c r="D92" s="58">
        <f>SUM(D93:D100)</f>
        <v>84371</v>
      </c>
      <c r="E92" s="58">
        <f>SUM(E93:E100)</f>
        <v>0</v>
      </c>
      <c r="F92" s="58">
        <f>SUM(F93:F100)</f>
        <v>84371</v>
      </c>
    </row>
    <row r="93" spans="1:6" ht="14.25">
      <c r="A93" s="55" t="s">
        <v>380</v>
      </c>
      <c r="B93" s="56" t="str">
        <f>TCTD!C93</f>
        <v>Ngân hàng Đầu tư và Phát triển Campuchia</v>
      </c>
      <c r="C93" s="59">
        <f>COUNTIF(Danhsach!$F$10:$F$375,TK_theoTCTD!B93)</f>
        <v>1</v>
      </c>
      <c r="D93" s="59">
        <f>SUMIF(Danhsach!$F$10:$F$375,TK_theoTCTD!$B93,Danhsach!H$10:H$375)</f>
        <v>84371</v>
      </c>
      <c r="E93" s="59">
        <f>SUMIF(Danhsach!$F$10:$F$375,TK_theoTCTD!$B93,Danhsach!I$10:I$375)</f>
        <v>0</v>
      </c>
      <c r="F93" s="59">
        <f>SUMIF(Danhsach!$F$10:$F$375,TK_theoTCTD!$B93,Danhsach!J$10:J$375)</f>
        <v>84371</v>
      </c>
    </row>
    <row r="94" spans="1:6" ht="14.25">
      <c r="A94" s="55" t="s">
        <v>381</v>
      </c>
      <c r="B94" s="56">
        <f>TCTD!C94</f>
        <v>0</v>
      </c>
      <c r="C94" s="59">
        <f>COUNTIF(Danhsach!$F$10:$F$375,TK_theoTCTD!B94)</f>
        <v>0</v>
      </c>
      <c r="D94" s="59">
        <f>SUMIF(Danhsach!$F$10:$F$375,TK_theoTCTD!$B94,Danhsach!H$10:H$375)</f>
        <v>0</v>
      </c>
      <c r="E94" s="59">
        <f>SUMIF(Danhsach!$F$10:$F$375,TK_theoTCTD!$B94,Danhsach!I$10:I$375)</f>
        <v>0</v>
      </c>
      <c r="F94" s="59">
        <f>SUMIF(Danhsach!$F$10:$F$375,TK_theoTCTD!$B94,Danhsach!J$10:J$375)</f>
        <v>0</v>
      </c>
    </row>
    <row r="95" spans="1:6" ht="14.25">
      <c r="A95" s="55" t="s">
        <v>382</v>
      </c>
      <c r="B95" s="56">
        <f>TCTD!C95</f>
        <v>0</v>
      </c>
      <c r="C95" s="59">
        <f>COUNTIF(Danhsach!$F$10:$F$375,TK_theoTCTD!B95)</f>
        <v>0</v>
      </c>
      <c r="D95" s="59">
        <f>SUMIF(Danhsach!$F$10:$F$375,TK_theoTCTD!$B95,Danhsach!H$10:H$375)</f>
        <v>0</v>
      </c>
      <c r="E95" s="59">
        <f>SUMIF(Danhsach!$F$10:$F$375,TK_theoTCTD!$B95,Danhsach!I$10:I$375)</f>
        <v>0</v>
      </c>
      <c r="F95" s="59">
        <f>SUMIF(Danhsach!$F$10:$F$375,TK_theoTCTD!$B95,Danhsach!J$10:J$375)</f>
        <v>0</v>
      </c>
    </row>
    <row r="96" spans="1:6" ht="14.25">
      <c r="A96" s="55" t="s">
        <v>383</v>
      </c>
      <c r="B96" s="56">
        <f>TCTD!C96</f>
        <v>0</v>
      </c>
      <c r="C96" s="59">
        <f>COUNTIF(Danhsach!$F$10:$F$375,TK_theoTCTD!B96)</f>
        <v>0</v>
      </c>
      <c r="D96" s="59">
        <f>SUMIF(Danhsach!$F$10:$F$375,TK_theoTCTD!$B96,Danhsach!H$10:H$375)</f>
        <v>0</v>
      </c>
      <c r="E96" s="59">
        <f>SUMIF(Danhsach!$F$10:$F$375,TK_theoTCTD!$B96,Danhsach!I$10:I$375)</f>
        <v>0</v>
      </c>
      <c r="F96" s="59">
        <f>SUMIF(Danhsach!$F$10:$F$375,TK_theoTCTD!$B96,Danhsach!J$10:J$375)</f>
        <v>0</v>
      </c>
    </row>
    <row r="97" spans="1:6" ht="14.25">
      <c r="A97" s="55" t="s">
        <v>384</v>
      </c>
      <c r="B97" s="56">
        <f>TCTD!C97</f>
        <v>0</v>
      </c>
      <c r="C97" s="59">
        <f>COUNTIF(Danhsach!$F$10:$F$375,TK_theoTCTD!B97)</f>
        <v>0</v>
      </c>
      <c r="D97" s="59">
        <f>SUMIF(Danhsach!$F$10:$F$375,TK_theoTCTD!$B97,Danhsach!H$10:H$375)</f>
        <v>0</v>
      </c>
      <c r="E97" s="59">
        <f>SUMIF(Danhsach!$F$10:$F$375,TK_theoTCTD!$B97,Danhsach!I$10:I$375)</f>
        <v>0</v>
      </c>
      <c r="F97" s="59">
        <f>SUMIF(Danhsach!$F$10:$F$375,TK_theoTCTD!$B97,Danhsach!J$10:J$375)</f>
        <v>0</v>
      </c>
    </row>
    <row r="98" spans="1:6" ht="14.25">
      <c r="A98" s="55" t="s">
        <v>385</v>
      </c>
      <c r="B98" s="56">
        <f>TCTD!C98</f>
        <v>0</v>
      </c>
      <c r="C98" s="59">
        <f>COUNTIF(Danhsach!$F$10:$F$375,TK_theoTCTD!B98)</f>
        <v>0</v>
      </c>
      <c r="D98" s="59">
        <f>SUMIF(Danhsach!$F$10:$F$375,TK_theoTCTD!$B98,Danhsach!H$10:H$375)</f>
        <v>0</v>
      </c>
      <c r="E98" s="59">
        <f>SUMIF(Danhsach!$F$10:$F$375,TK_theoTCTD!$B98,Danhsach!I$10:I$375)</f>
        <v>0</v>
      </c>
      <c r="F98" s="59">
        <f>SUMIF(Danhsach!$F$10:$F$375,TK_theoTCTD!$B98,Danhsach!J$10:J$375)</f>
        <v>0</v>
      </c>
    </row>
    <row r="99" spans="1:6" ht="14.25">
      <c r="A99" s="55" t="s">
        <v>386</v>
      </c>
      <c r="B99" s="56">
        <f>TCTD!C99</f>
        <v>0</v>
      </c>
      <c r="C99" s="59">
        <f>COUNTIF(Danhsach!$F$10:$F$375,TK_theoTCTD!B99)</f>
        <v>0</v>
      </c>
      <c r="D99" s="59">
        <f>SUMIF(Danhsach!$F$10:$F$375,TK_theoTCTD!$B99,Danhsach!H$10:H$375)</f>
        <v>0</v>
      </c>
      <c r="E99" s="59">
        <f>SUMIF(Danhsach!$F$10:$F$375,TK_theoTCTD!$B99,Danhsach!I$10:I$375)</f>
        <v>0</v>
      </c>
      <c r="F99" s="59">
        <f>SUMIF(Danhsach!$F$10:$F$375,TK_theoTCTD!$B99,Danhsach!J$10:J$375)</f>
        <v>0</v>
      </c>
    </row>
    <row r="100" spans="1:6" ht="14.25">
      <c r="A100" s="55" t="s">
        <v>387</v>
      </c>
      <c r="B100" s="56">
        <f>TCTD!C100</f>
        <v>0</v>
      </c>
      <c r="C100" s="59">
        <f>COUNTIF(Danhsach!$F$10:$F$375,TK_theoTCTD!B100)</f>
        <v>0</v>
      </c>
      <c r="D100" s="59">
        <f>SUMIF(Danhsach!$F$10:$F$375,TK_theoTCTD!$B100,Danhsach!H$10:H$375)</f>
        <v>0</v>
      </c>
      <c r="E100" s="59">
        <f>SUMIF(Danhsach!$F$10:$F$375,TK_theoTCTD!$B100,Danhsach!I$10:I$375)</f>
        <v>0</v>
      </c>
      <c r="F100" s="59">
        <f>SUMIF(Danhsach!$F$10:$F$375,TK_theoTCTD!$B100,Danhsach!J$10:J$375)</f>
        <v>0</v>
      </c>
    </row>
    <row r="101" spans="1:6" ht="23.25" customHeight="1">
      <c r="A101" s="55"/>
      <c r="B101" s="57" t="s">
        <v>153</v>
      </c>
      <c r="C101" s="60">
        <f>IF(C6+C9+C12+C16+C51+C57+C62+C80+C92=Danhsach!$D$9,Danhsach!$D$9,"Kiểm tra lại")</f>
        <v>355</v>
      </c>
      <c r="D101" s="60">
        <f>IF(D6+D9+D12+D16+D51+D57+D62+D80+D92=Danhsach!H$9,Danhsach!H$9,"Kiểm tra lại")</f>
        <v>586209096</v>
      </c>
      <c r="E101" s="60">
        <f>IF(E6+E9+E12+E16+E51+E57+E62+E80+E92=Danhsach!I$9,Danhsach!I$9,"Kiểm tra lại")</f>
        <v>70577129</v>
      </c>
      <c r="F101" s="60">
        <f>IF(F6+F9+F12+F16+F51+F57+F62+F80+F92=Danhsach!J$9,Danhsach!J$9,"Kiểm tra lại")</f>
        <v>515631967</v>
      </c>
    </row>
    <row r="102" spans="3:6" ht="14.25">
      <c r="C102" s="51" t="str">
        <f>IF(C101=TK_theonguyennhan!C19,"Đúng","Sai")</f>
        <v>Đúng</v>
      </c>
      <c r="D102" s="51" t="str">
        <f>IF(D101=TK_theonguyennhan!D19,"Đúng","Sai")</f>
        <v>Đúng</v>
      </c>
      <c r="E102" s="51" t="str">
        <f>IF(E101=TK_theonguyennhan!E19,"Đúng","Sai")</f>
        <v>Đúng</v>
      </c>
      <c r="F102" s="51" t="str">
        <f>IF(F101=TK_theonguyennhan!F19,"Đúng","Sai")</f>
        <v>Đúng</v>
      </c>
    </row>
  </sheetData>
  <sheetProtection password="C763" sheet="1"/>
  <mergeCells count="6">
    <mergeCell ref="A2:F2"/>
    <mergeCell ref="D1:F1"/>
    <mergeCell ref="C4:C5"/>
    <mergeCell ref="D4:F4"/>
    <mergeCell ref="B4:B5"/>
    <mergeCell ref="A4:A5"/>
  </mergeCells>
  <printOptions/>
  <pageMargins left="0.7" right="0.38" top="0.55" bottom="0.53" header="0.3" footer="0.3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pc</cp:lastModifiedBy>
  <cp:lastPrinted>2016-04-15T07:00:40Z</cp:lastPrinted>
  <dcterms:created xsi:type="dcterms:W3CDTF">2013-09-24T01:24:50Z</dcterms:created>
  <dcterms:modified xsi:type="dcterms:W3CDTF">2016-04-15T07:02:27Z</dcterms:modified>
  <cp:category/>
  <cp:version/>
  <cp:contentType/>
  <cp:contentStatus/>
</cp:coreProperties>
</file>